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enne_projektmappe"/>
  <mc:AlternateContent xmlns:mc="http://schemas.openxmlformats.org/markup-compatibility/2006">
    <mc:Choice Requires="x15">
      <x15ac:absPath xmlns:x15ac="http://schemas.microsoft.com/office/spreadsheetml/2010/11/ac" url="I:\Områder\Økonomi\Økonomi og Risiko\Søjle III oplysningsforpligtelser\2021\Til offentliggørelse\"/>
    </mc:Choice>
  </mc:AlternateContent>
  <xr:revisionPtr revIDLastSave="0" documentId="13_ncr:1_{3A2D8A54-2C1E-41E8-817A-6214CF5E2102}" xr6:coauthVersionLast="45" xr6:coauthVersionMax="45" xr10:uidLastSave="{00000000-0000-0000-0000-000000000000}"/>
  <bookViews>
    <workbookView xWindow="-120" yWindow="-120" windowWidth="29040" windowHeight="15840" xr2:uid="{00000000-000D-0000-FFFF-FFFF00000000}"/>
  </bookViews>
  <sheets>
    <sheet name="Index" sheetId="2" r:id="rId1"/>
    <sheet name="EU OV1" sheetId="49" r:id="rId2"/>
    <sheet name="EU KM1" sheetId="50" r:id="rId3"/>
    <sheet name="EU CC1" sheetId="40" r:id="rId4"/>
    <sheet name="EU CCyB1" sheetId="64" r:id="rId5"/>
    <sheet name="EU CCyB2" sheetId="63" r:id="rId6"/>
    <sheet name="EU LR1 LRSum" sheetId="67" r:id="rId7"/>
    <sheet name="EU LR2 LRCom" sheetId="66" r:id="rId8"/>
    <sheet name="EU LR3 LRSpl" sheetId="65" r:id="rId9"/>
    <sheet name="EU LIQ1" sheetId="68" r:id="rId10"/>
    <sheet name="EU LIQ2" sheetId="70" r:id="rId11"/>
    <sheet name="EU CR1" sheetId="51" r:id="rId12"/>
    <sheet name="EU CR1-A" sheetId="52" r:id="rId13"/>
    <sheet name="EU CQ1" sheetId="55" r:id="rId14"/>
    <sheet name="EU CR3" sheetId="71" r:id="rId15"/>
    <sheet name="EU CR4" sheetId="19" r:id="rId16"/>
    <sheet name="EU CR5" sheetId="20" r:id="rId17"/>
    <sheet name="EU CR6" sheetId="21" r:id="rId18"/>
    <sheet name="EU CR7" sheetId="38" r:id="rId19"/>
    <sheet name="EU CR7-A" sheetId="76" r:id="rId20"/>
    <sheet name="EU CR8" sheetId="22" r:id="rId21"/>
    <sheet name="EU CCR1" sheetId="23" r:id="rId22"/>
    <sheet name="EU CCR2" sheetId="24" r:id="rId23"/>
    <sheet name="EU CCR3" sheetId="25" r:id="rId24"/>
    <sheet name="EU CCR4" sheetId="18" r:id="rId25"/>
    <sheet name="EU CCR5" sheetId="27" r:id="rId26"/>
    <sheet name="EU CCR8" sheetId="80" r:id="rId27"/>
    <sheet name="EU MR1" sheetId="78" r:id="rId28"/>
    <sheet name="IRRBB1" sheetId="81" r:id="rId29"/>
  </sheets>
  <externalReferences>
    <externalReference r:id="rId3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66" l="1"/>
  <c r="E42" i="66" l="1"/>
  <c r="D42" i="66"/>
  <c r="E36" i="66"/>
  <c r="D36" i="66"/>
  <c r="D27" i="66"/>
  <c r="E12" i="66"/>
  <c r="D12" i="66"/>
  <c r="D59" i="66" l="1"/>
  <c r="D19" i="67"/>
  <c r="J19" i="64"/>
  <c r="E5" i="52" l="1"/>
  <c r="D5" i="52"/>
  <c r="F5" i="52"/>
  <c r="S6" i="20" l="1"/>
  <c r="S7" i="20"/>
  <c r="S8" i="20"/>
  <c r="S9" i="20"/>
  <c r="S10" i="20"/>
  <c r="S11" i="20"/>
  <c r="S12" i="20"/>
  <c r="S13" i="20"/>
  <c r="S14" i="20"/>
  <c r="S15" i="20"/>
  <c r="S16" i="20"/>
  <c r="S17" i="20"/>
  <c r="S18" i="20"/>
  <c r="S19" i="20"/>
  <c r="S20" i="20"/>
  <c r="S5" i="20"/>
  <c r="Q19" i="64" l="1"/>
  <c r="D6" i="51" l="1"/>
  <c r="F15" i="49" l="1"/>
  <c r="E32" i="49"/>
  <c r="O11" i="25" l="1"/>
  <c r="D66" i="40" l="1"/>
  <c r="D47" i="40"/>
  <c r="D14" i="78" l="1"/>
  <c r="H7" i="71" l="1"/>
  <c r="G7" i="71"/>
  <c r="F7" i="71"/>
  <c r="E7" i="71"/>
  <c r="P19" i="64"/>
  <c r="M19" i="64"/>
  <c r="L19" i="64"/>
  <c r="F19" i="64"/>
  <c r="D19" i="64"/>
  <c r="C19" i="64"/>
  <c r="O19" i="64" l="1"/>
  <c r="I6" i="52"/>
  <c r="I5" i="52"/>
  <c r="H7" i="52"/>
  <c r="G7" i="52"/>
  <c r="F7" i="52"/>
  <c r="E7" i="52"/>
  <c r="D7" i="52"/>
  <c r="I7" i="52" l="1"/>
  <c r="M14" i="27"/>
  <c r="L14" i="27"/>
  <c r="K14" i="27"/>
  <c r="J14" i="27"/>
  <c r="H14" i="27"/>
  <c r="G14" i="27"/>
  <c r="E14" i="27"/>
  <c r="D14" i="27"/>
  <c r="E11" i="49" l="1"/>
  <c r="D11" i="49"/>
  <c r="F31" i="49" l="1"/>
  <c r="F29" i="49"/>
  <c r="F27" i="49" s="1"/>
  <c r="E27" i="49"/>
  <c r="D27" i="49"/>
  <c r="F24" i="49"/>
  <c r="F23" i="49" s="1"/>
  <c r="E23" i="49"/>
  <c r="D23" i="49"/>
  <c r="F12" i="49"/>
  <c r="F11" i="49" s="1"/>
  <c r="F10" i="49"/>
  <c r="F7" i="49"/>
  <c r="F6" i="49"/>
  <c r="E5" i="49"/>
  <c r="D5" i="49"/>
  <c r="D32" i="49" l="1"/>
  <c r="F5" i="49"/>
  <c r="F32" i="49" s="1"/>
  <c r="L15" i="25"/>
  <c r="J21" i="19" l="1"/>
  <c r="H21" i="19"/>
  <c r="G21" i="19"/>
  <c r="E21" i="19"/>
  <c r="D21" i="19"/>
  <c r="E7" i="38" l="1"/>
  <c r="O12" i="25" l="1"/>
  <c r="O10" i="25"/>
  <c r="D9" i="24" l="1"/>
  <c r="D86" i="40" l="1"/>
  <c r="D57" i="40"/>
  <c r="D16" i="40"/>
  <c r="D76" i="40" l="1"/>
  <c r="D87" i="40" s="1"/>
  <c r="D48" i="40"/>
  <c r="D67" i="40"/>
  <c r="D68" i="40" l="1"/>
  <c r="D88" i="40" s="1"/>
  <c r="D23" i="38" l="1"/>
  <c r="E20" i="38"/>
  <c r="E19" i="38"/>
  <c r="E17" i="38"/>
  <c r="E16" i="38"/>
  <c r="E9" i="38"/>
  <c r="E23" i="38" l="1"/>
  <c r="K15" i="25" l="1"/>
  <c r="I15" i="25"/>
  <c r="H15" i="25"/>
  <c r="D15" i="25"/>
  <c r="O6" i="25"/>
  <c r="O15" i="25" l="1"/>
  <c r="E9" i="24" l="1"/>
  <c r="D12" i="22" l="1"/>
  <c r="E21" i="20" l="1"/>
  <c r="F21" i="20"/>
  <c r="G21" i="20"/>
  <c r="I21" i="20"/>
  <c r="K21" i="20"/>
  <c r="H21" i="20"/>
  <c r="J21" i="20"/>
  <c r="L21" i="20"/>
  <c r="M21" i="20"/>
  <c r="N21" i="20"/>
  <c r="O21" i="20"/>
  <c r="P21" i="20"/>
  <c r="Q21" i="20"/>
  <c r="R21" i="20"/>
  <c r="T21" i="20"/>
  <c r="D21" i="20"/>
  <c r="S21" i="20" l="1"/>
  <c r="I21" i="19" l="1"/>
</calcChain>
</file>

<file path=xl/sharedStrings.xml><?xml version="1.0" encoding="utf-8"?>
<sst xmlns="http://schemas.openxmlformats.org/spreadsheetml/2006/main" count="1379" uniqueCount="893">
  <si>
    <t>Sydbank Group</t>
  </si>
  <si>
    <t>References on Pillar 3 disclosures</t>
  </si>
  <si>
    <t>Additional Pillar 3</t>
  </si>
  <si>
    <t>disclosure</t>
  </si>
  <si>
    <t>EU CR6 – IRB approach – Credit risk exposures by exposure class and PD range</t>
  </si>
  <si>
    <t>EU CCR1 – Analysis of CCR exposure by approach</t>
  </si>
  <si>
    <t xml:space="preserve"> </t>
  </si>
  <si>
    <t>Others</t>
  </si>
  <si>
    <t>Total</t>
  </si>
  <si>
    <t>Credit risk (excluding CCR)</t>
  </si>
  <si>
    <t>Settlement risk</t>
  </si>
  <si>
    <t>Large exposures</t>
  </si>
  <si>
    <t>Operational risk</t>
  </si>
  <si>
    <t>RWAs</t>
  </si>
  <si>
    <t>Of which the standardised approach</t>
  </si>
  <si>
    <t>Of which internal model method (IMM)</t>
  </si>
  <si>
    <t>Of which standardised approach</t>
  </si>
  <si>
    <t>Of which IMA</t>
  </si>
  <si>
    <t>Of which basic indicator approach</t>
  </si>
  <si>
    <t>Of which advanced measurement approach</t>
  </si>
  <si>
    <t>Amounts below the thresholds for deduction (subject to 250% risk weight)</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</si>
  <si>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</si>
  <si>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</si>
  <si>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</si>
  <si>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</si>
  <si>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</si>
  <si>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</si>
  <si>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</si>
  <si>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</si>
  <si>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</si>
  <si>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</si>
  <si>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</si>
  <si>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Denmark</t>
  </si>
  <si>
    <t>Germany</t>
  </si>
  <si>
    <t>Credit institutions</t>
  </si>
  <si>
    <t>Net exposure value</t>
  </si>
  <si>
    <t>On demand</t>
  </si>
  <si>
    <t>&lt;= 1 year</t>
  </si>
  <si>
    <t>&gt; 1 year &lt;= 5 years</t>
  </si>
  <si>
    <t>&gt; 5 years</t>
  </si>
  <si>
    <t>No stated maturity</t>
  </si>
  <si>
    <t>Debt securities</t>
  </si>
  <si>
    <t>Total exposures</t>
  </si>
  <si>
    <t>On performing exposures</t>
  </si>
  <si>
    <t>On non-performing exposures</t>
  </si>
  <si>
    <t>Of which defaulted</t>
  </si>
  <si>
    <t>Of which impaired</t>
  </si>
  <si>
    <t>Loans and advances</t>
  </si>
  <si>
    <t>Off-balance-sheet exposures</t>
  </si>
  <si>
    <t>Other adjustments</t>
  </si>
  <si>
    <t>Total loans</t>
  </si>
  <si>
    <t>Total debt securities</t>
  </si>
  <si>
    <t>Exposures before CCF and CRM</t>
  </si>
  <si>
    <t>Exposures post CCF and CRM</t>
  </si>
  <si>
    <t>RWAs and 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</si>
  <si>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</si>
  <si>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</si>
  <si>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</si>
  <si>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</si>
  <si>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</si>
  <si>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</si>
  <si>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Risk weight</t>
  </si>
  <si>
    <t>Of which unrated</t>
  </si>
  <si>
    <t>EU CR5 - Standardised approach</t>
  </si>
  <si>
    <t>Retail mortgage</t>
  </si>
  <si>
    <t>PD scale</t>
  </si>
  <si>
    <t>Value adjustments and provisions</t>
  </si>
  <si>
    <r>
      <rPr>
        <sz val="10"/>
        <color theme="0"/>
        <rFont val="Segoe UI"/>
        <family val="2"/>
      </rPr>
      <t>Number of obligors</t>
    </r>
  </si>
  <si>
    <t>Subtotal</t>
  </si>
  <si>
    <t>0.00 to &lt;0.15</t>
  </si>
  <si>
    <t>0.15 to &lt;0.25</t>
  </si>
  <si>
    <t>0.25 to &lt;0.50</t>
  </si>
  <si>
    <t>0.50 to &lt;0.75</t>
  </si>
  <si>
    <t>0.75 to &lt;2.50</t>
  </si>
  <si>
    <t>2.50 to &lt;10.00</t>
  </si>
  <si>
    <t>10.00 to &lt;100.00</t>
  </si>
  <si>
    <t>100.00 (Default)</t>
  </si>
  <si>
    <t>Retail other</t>
  </si>
  <si>
    <t>Corporate SME</t>
  </si>
  <si>
    <t>Corporate non SME</t>
  </si>
  <si>
    <t>Total (all portfolios)</t>
  </si>
  <si>
    <t>EU CR8 - RWA flow statements of credit risk exposures under the IRB approach</t>
  </si>
  <si>
    <t>EU CCR1 - Analysis of CCR exposure by approach</t>
  </si>
  <si>
    <t>IMM (for derivatives and SFTs)</t>
  </si>
  <si>
    <t>Financial collateral simple method (for SFTs)</t>
  </si>
  <si>
    <t>Financial collateral comprehensive method (for SFTs)</t>
  </si>
  <si>
    <t>VaR for SFTs</t>
  </si>
  <si>
    <t>EEPE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</si>
  <si>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</si>
  <si>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</si>
  <si>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</si>
  <si>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</si>
  <si>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</si>
  <si>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</si>
  <si>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</si>
  <si>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</si>
  <si>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Corporate</t>
  </si>
  <si>
    <t xml:space="preserve">Total </t>
  </si>
  <si>
    <t>Segregated</t>
  </si>
  <si>
    <t>Unsegregated</t>
  </si>
  <si>
    <t>Fair value of collateral received</t>
  </si>
  <si>
    <t>Fair value of collateral posted</t>
  </si>
  <si>
    <t>Fair value of posted collateral</t>
  </si>
  <si>
    <t>Collateral used in derivative transactions</t>
  </si>
  <si>
    <t>Collateral used in SFTs</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</si>
  <si>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</si>
  <si>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</si>
  <si>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</si>
  <si>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</si>
  <si>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</si>
  <si>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</si>
  <si>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</si>
  <si>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</si>
  <si>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</si>
  <si>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</si>
  <si>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</si>
  <si>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PD range</t>
  </si>
  <si>
    <t>Number of obligors</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</si>
  <si>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</si>
  <si>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</si>
  <si>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</si>
  <si>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</si>
  <si>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</si>
  <si>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</si>
  <si>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</si>
  <si>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</si>
  <si>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</si>
  <si>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</si>
  <si>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</si>
  <si>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</si>
  <si>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</si>
  <si>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</si>
  <si>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</si>
  <si>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</si>
  <si>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</si>
  <si>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</si>
  <si>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</si>
  <si>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</si>
  <si>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</si>
  <si>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</si>
  <si>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</si>
  <si>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</si>
  <si>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</si>
  <si>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</si>
  <si>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</si>
  <si>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</si>
  <si>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</si>
  <si>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</si>
  <si>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</si>
  <si>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</si>
  <si>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</si>
  <si>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</si>
  <si>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</si>
  <si>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</si>
  <si>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</si>
  <si>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</si>
  <si>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</si>
  <si>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</si>
  <si>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</si>
  <si>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</si>
  <si>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</si>
  <si>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</si>
  <si>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</si>
  <si>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</si>
  <si>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</si>
  <si>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</si>
  <si>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</si>
  <si>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</si>
  <si>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</si>
  <si>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</si>
  <si>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</si>
  <si>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</si>
  <si>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</si>
  <si>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</si>
  <si>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</si>
  <si>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</si>
  <si>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</si>
  <si>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</si>
  <si>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</si>
  <si>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</si>
  <si>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</si>
  <si>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</si>
  <si>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</si>
  <si>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</si>
  <si>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</si>
  <si>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</si>
  <si>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</si>
  <si>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</si>
  <si>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</si>
  <si>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</si>
  <si>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</si>
  <si>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</si>
  <si>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Sweden</t>
  </si>
  <si>
    <t>20a</t>
  </si>
  <si>
    <t>20b</t>
  </si>
  <si>
    <t>(B) 
REGULATION (EU) No 575/2013 ARTICLE REFERENCE</t>
  </si>
  <si>
    <t>Capital instruments and the related share premium accounts</t>
  </si>
  <si>
    <t>26 (1), 27, 28, 29, EBA list 26 (3)</t>
  </si>
  <si>
    <t>EBA list 26 (3)</t>
  </si>
  <si>
    <t>26 (1) (c)</t>
  </si>
  <si>
    <t>26 (1)</t>
  </si>
  <si>
    <t>Funds for general banking risk</t>
  </si>
  <si>
    <t>26 (1) (f)</t>
  </si>
  <si>
    <t>Public sector capital injections grandfathered until 1 january 2018</t>
  </si>
  <si>
    <t>483 (2)</t>
  </si>
  <si>
    <t>Minority interests (amount allowed in consolidated CET1)</t>
  </si>
  <si>
    <t>84, 479, 480</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</si>
  <si>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</si>
  <si>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</si>
  <si>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</si>
  <si>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</si>
  <si>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</si>
  <si>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</si>
  <si>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</si>
  <si>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</si>
  <si>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</si>
  <si>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</si>
  <si>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</si>
  <si>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</si>
  <si>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</si>
  <si>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</si>
  <si>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</si>
  <si>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</si>
  <si>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</si>
  <si>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</si>
  <si>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</si>
  <si>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</si>
  <si>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</si>
  <si>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</si>
  <si>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</si>
  <si>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</si>
  <si>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</si>
  <si>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</si>
  <si>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</si>
  <si>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</si>
  <si>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36 (1) (k) (i), 89 to 91</t>
  </si>
  <si>
    <t>20c</t>
  </si>
  <si>
    <t>36 (1) (k) (ii) 
243 (1) (b)
244 (1) (b)
258</t>
  </si>
  <si>
    <t>20d</t>
  </si>
  <si>
    <t>36 (1) (k) (iii), 379 (3)</t>
  </si>
  <si>
    <t>Deferred tax assets arising from temporary difference (amount above 10 % threshold , net of related tax liability where the conditions in Article 38  (3) are met) (negative amount)</t>
  </si>
  <si>
    <t>36 (1) (c), 38, 48 (1) (a), 470, 472 (5)</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</si>
  <si>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</si>
  <si>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</si>
  <si>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</si>
  <si>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</si>
  <si>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</si>
  <si>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</si>
  <si>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</si>
  <si>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</si>
  <si>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36 (1) (l)</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</si>
  <si>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</si>
  <si>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</si>
  <si>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</si>
  <si>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</si>
  <si>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</si>
  <si>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</si>
  <si>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</si>
  <si>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</si>
  <si>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</si>
  <si>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</si>
  <si>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</si>
  <si>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</si>
  <si>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</si>
  <si>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</si>
  <si>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</si>
  <si>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</si>
  <si>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</si>
  <si>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</si>
  <si>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</si>
  <si>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</si>
  <si>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</si>
  <si>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</si>
  <si>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</si>
  <si>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</si>
  <si>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</si>
  <si>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</si>
  <si>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</si>
  <si>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</si>
  <si>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</si>
  <si>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486 (4)</t>
  </si>
  <si>
    <t>483 (4)</t>
  </si>
  <si>
    <t>87, 88, 480</t>
  </si>
  <si>
    <t>Credit risk adjustments</t>
  </si>
  <si>
    <t>62 (c) &amp; (d)</t>
  </si>
  <si>
    <t xml:space="preserve">Tier 2 (T2) capital before regulatory adjustment </t>
  </si>
  <si>
    <t>63 (b) (i), 66 (a), 67</t>
  </si>
  <si>
    <t>66 (b), 68</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</si>
  <si>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</si>
  <si>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</si>
  <si>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</si>
  <si>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</si>
  <si>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Total capital (TC = T1 + T2)</t>
  </si>
  <si>
    <t>92 (2) (a), 465</t>
  </si>
  <si>
    <t>92 (2) (b), 465</t>
  </si>
  <si>
    <t>92 (2) (c)</t>
  </si>
  <si>
    <t>CRD 128, 129, 130, 131, 133</t>
  </si>
  <si>
    <t>CRD 131</t>
  </si>
  <si>
    <t>CRD 128</t>
  </si>
  <si>
    <t>[non-relevant in EU regulation]</t>
  </si>
  <si>
    <t>36 (1) (h), 45, 46
56 (c), 59, 60, 66 (c), 69, 70</t>
  </si>
  <si>
    <t>36 (1) (i), 45, 48</t>
  </si>
  <si>
    <t>36 (1) (c), 38, 48</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</si>
  <si>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</si>
  <si>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</si>
  <si>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</si>
  <si>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</si>
  <si>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</si>
  <si>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</si>
  <si>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</si>
  <si>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</si>
  <si>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</si>
  <si>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</si>
  <si>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</si>
  <si>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</si>
  <si>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Tier 1 capital</t>
  </si>
  <si>
    <t>Leverage ratio</t>
  </si>
  <si>
    <t>Applicable Amounts</t>
  </si>
  <si>
    <t>Total assets as per published financial statements</t>
  </si>
  <si>
    <t>Adjustment for off-balance sheet items (ie conversion to credit equivalent amounts of off-balance sheet exposures)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</si>
  <si>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</si>
  <si>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</si>
  <si>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</si>
  <si>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</si>
  <si>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</si>
  <si>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</si>
  <si>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</si>
  <si>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</si>
  <si>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</si>
  <si>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</si>
  <si>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Counterparty credit risk exposure for SFT assets</t>
  </si>
  <si>
    <t>Agent transaction exposures</t>
  </si>
  <si>
    <t>EU-15a</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</si>
  <si>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</si>
  <si>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</si>
  <si>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</si>
  <si>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</si>
  <si>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</si>
  <si>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</si>
  <si>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</si>
  <si>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</si>
  <si>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</si>
  <si>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</si>
  <si>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</si>
  <si>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</si>
  <si>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</si>
  <si>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</si>
  <si>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</si>
  <si>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</si>
  <si>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</si>
  <si>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</si>
  <si>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</si>
  <si>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</si>
  <si>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r>
      <t>Common Equity Tier 1 capital: instruments and reserves</t>
    </r>
    <r>
      <rPr>
        <sz val="10"/>
        <color indexed="9"/>
        <rFont val="HelveticaNeueLT Pro 55 Roman"/>
        <family val="2"/>
      </rPr>
      <t>, DKK million</t>
    </r>
  </si>
  <si>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</si>
  <si>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</si>
  <si>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</si>
  <si>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</si>
  <si>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</si>
  <si>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</si>
  <si>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</si>
  <si>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</si>
  <si>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</si>
  <si>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</si>
  <si>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</si>
  <si>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</si>
  <si>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</si>
  <si>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</si>
  <si>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</si>
  <si>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</si>
  <si>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</si>
  <si>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</si>
  <si>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</si>
  <si>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</si>
  <si>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</si>
  <si>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</si>
  <si>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</si>
  <si>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</si>
  <si>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</si>
  <si>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</si>
  <si>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</si>
  <si>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</si>
  <si>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General credit exposure</t>
  </si>
  <si>
    <t>Own funds requirements</t>
  </si>
  <si>
    <t>Norway</t>
  </si>
  <si>
    <t>United Kingdom</t>
  </si>
  <si>
    <t>Slovakia</t>
  </si>
  <si>
    <t>Hong Kong</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</si>
  <si>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</si>
  <si>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</si>
  <si>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Czech Republic</t>
  </si>
  <si>
    <t>Bulgaria</t>
  </si>
  <si>
    <t>Total risk exposure amount</t>
  </si>
  <si>
    <t>Institution specific countercyclical buffer rate</t>
  </si>
  <si>
    <t>Institution specific countercyclical buffer requirement</t>
  </si>
  <si>
    <t>31 December 2020</t>
  </si>
  <si>
    <t>30 September 2020</t>
  </si>
  <si>
    <t>30 June 2020</t>
  </si>
  <si>
    <t>Lichtenstein</t>
  </si>
  <si>
    <t>Switzerland</t>
  </si>
  <si>
    <t>Poland</t>
  </si>
  <si>
    <t>Luxembourg</t>
  </si>
  <si>
    <t>EU OV1 – Overview of total risk exposure amounts</t>
  </si>
  <si>
    <t>EU OV1</t>
  </si>
  <si>
    <t>EU OV1 - Overview of total risk exposure amounts</t>
  </si>
  <si>
    <t>Total risk exposure amounts (TREA)</t>
  </si>
  <si>
    <t>Total own funds requirements</t>
  </si>
  <si>
    <t>30 June 2021</t>
  </si>
  <si>
    <t>31 March 2021</t>
  </si>
  <si>
    <t>Of which the foundation IRB (F-IRB) approach</t>
  </si>
  <si>
    <t>Of which the advanced IRB (A-IRB) approach</t>
  </si>
  <si>
    <t>Of whick slotting approach</t>
  </si>
  <si>
    <t>Of which equities under the simple riskweighted approach</t>
  </si>
  <si>
    <t>EU 4a</t>
  </si>
  <si>
    <t>Counterparty credit risk - CCR</t>
  </si>
  <si>
    <t>Of whick exposures to a CCP</t>
  </si>
  <si>
    <t>Of which credit value adjustment (CVA)</t>
  </si>
  <si>
    <t>Of which other CCR</t>
  </si>
  <si>
    <t>EU 8a</t>
  </si>
  <si>
    <t>EU 8b</t>
  </si>
  <si>
    <t>EU 19a</t>
  </si>
  <si>
    <t>Securitisation exposures in the non-trading book (after the cap)</t>
  </si>
  <si>
    <t>Of which SEC-IRBA approach</t>
  </si>
  <si>
    <t>Of which SEC-ERBA (including IAA)</t>
  </si>
  <si>
    <t>Og which SEC_SA approach</t>
  </si>
  <si>
    <t>Of which 1250% / deduction</t>
  </si>
  <si>
    <t>Position, foreign exchange and commodities risiks (Market risk)</t>
  </si>
  <si>
    <t>EU 22a</t>
  </si>
  <si>
    <t>EU 23a</t>
  </si>
  <si>
    <t>EU 23b</t>
  </si>
  <si>
    <t>EU 23c</t>
  </si>
  <si>
    <t>EU KM1 - Key metrics template</t>
  </si>
  <si>
    <t>EU KM1 – Key metrics template</t>
  </si>
  <si>
    <t>EU KM1</t>
  </si>
  <si>
    <t xml:space="preserve">At 30 June 2021 (DKK million) </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</si>
  <si>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</si>
  <si>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</si>
  <si>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</si>
  <si>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</si>
  <si>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</si>
  <si>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</si>
  <si>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</si>
  <si>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</si>
  <si>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</si>
  <si>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</si>
  <si>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</si>
  <si>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</si>
  <si>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</si>
  <si>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</si>
  <si>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</si>
  <si>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</si>
  <si>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</si>
  <si>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</si>
  <si>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</si>
  <si>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</si>
  <si>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</si>
  <si>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</si>
  <si>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</si>
  <si>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</si>
  <si>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</si>
  <si>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</si>
  <si>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</si>
  <si>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</si>
  <si>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</si>
  <si>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</si>
  <si>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</si>
  <si>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</si>
  <si>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</si>
  <si>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</si>
  <si>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</si>
  <si>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</si>
  <si>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</si>
  <si>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</si>
  <si>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</si>
  <si>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</si>
  <si>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</si>
  <si>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</si>
  <si>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7a</t>
  </si>
  <si>
    <t>EU 7b</t>
  </si>
  <si>
    <t>EU 7c</t>
  </si>
  <si>
    <t>EU 7d</t>
  </si>
  <si>
    <t>EU 9a</t>
  </si>
  <si>
    <t>EU 10a</t>
  </si>
  <si>
    <t>EU 11a</t>
  </si>
  <si>
    <t>EU 14a</t>
  </si>
  <si>
    <t>EU 14b</t>
  </si>
  <si>
    <t>EU 14c</t>
  </si>
  <si>
    <t>EU 14d</t>
  </si>
  <si>
    <t>EU 14e</t>
  </si>
  <si>
    <t>EU 16a</t>
  </si>
  <si>
    <t>EU 16b</t>
  </si>
  <si>
    <t>EU CC1 – Composition of regulatory own funds</t>
  </si>
  <si>
    <t>EU CC1</t>
  </si>
  <si>
    <t>EU CC1 - Composition of regulatory own funds</t>
  </si>
  <si>
    <t>EU CCR2</t>
  </si>
  <si>
    <t>EU CCR3</t>
  </si>
  <si>
    <t>EU CCR4</t>
  </si>
  <si>
    <t>EU CCR5</t>
  </si>
  <si>
    <t>EU CCR8</t>
  </si>
  <si>
    <t>EU CCR1</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</si>
  <si>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</si>
  <si>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</si>
  <si>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</si>
  <si>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</si>
  <si>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</si>
  <si>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</si>
  <si>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</si>
  <si>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</si>
  <si>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</si>
  <si>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Of which securities financing transactions netting sets</t>
  </si>
  <si>
    <t>Of which derivatives and long settlement transactions netting sets</t>
  </si>
  <si>
    <t>Of which from contractual cross-product netting sets</t>
  </si>
  <si>
    <t>2a</t>
  </si>
  <si>
    <t>2b</t>
  </si>
  <si>
    <t>2c</t>
  </si>
  <si>
    <t>1.4</t>
  </si>
  <si>
    <t>EU CCR2 – Transactions subject to own funds requirements for CVA risk</t>
  </si>
  <si>
    <t>EU CCR2  – Transactions subject to own funds requirements for CVA risk</t>
  </si>
  <si>
    <t>EU CCR3 – Standardised approach – CCR exposures by regulatory exposure class and risk weights</t>
  </si>
  <si>
    <t>EU CCR4 – IRB approach – CCR exposures by exposure class and PD scale</t>
  </si>
  <si>
    <t>EU CCR5 – Composition of collateral for CCR exposures</t>
  </si>
  <si>
    <t>EU CCR8 – Exposures to CCPs</t>
  </si>
  <si>
    <t xml:space="preserve">Central governments or central banks </t>
  </si>
  <si>
    <t xml:space="preserve">Regional government or local authorities </t>
  </si>
  <si>
    <t>Total exposure value</t>
  </si>
  <si>
    <t>EU CCR3  – Standardised approach – CCR exposures by regulatory exposure class and risk weights</t>
  </si>
  <si>
    <t>Exposure weighted average PD (%)</t>
  </si>
  <si>
    <t>Exposure weighted average LGD (%)</t>
  </si>
  <si>
    <t>Exposure weighted average maturity (years)</t>
  </si>
  <si>
    <t>Density of risk weighted exposure amounts</t>
  </si>
  <si>
    <t>EU CCR5  - Composition of collateral for CCR exposures</t>
  </si>
  <si>
    <t>Collateral type</t>
  </si>
  <si>
    <t>Cash – domestic currency</t>
  </si>
  <si>
    <t>Cash – other currencies</t>
  </si>
  <si>
    <t>Domestic sovereign debt</t>
  </si>
  <si>
    <t>Other sovereign debt</t>
  </si>
  <si>
    <t>Government agency debt</t>
  </si>
  <si>
    <t>Corporate bonds</t>
  </si>
  <si>
    <t>Equity securities</t>
  </si>
  <si>
    <t>Other collateral</t>
  </si>
  <si>
    <t>EU CQ1 - Credit quality of forborne exposures</t>
  </si>
  <si>
    <t>EU CQ1</t>
  </si>
  <si>
    <t>EU CR1</t>
  </si>
  <si>
    <t>EU CR1-A</t>
  </si>
  <si>
    <t>EU CR1 - Performing and non-performing exposures and related provisions</t>
  </si>
  <si>
    <t>EU CR1-A - Maturity of exposures</t>
  </si>
  <si>
    <t>005</t>
  </si>
  <si>
    <t>010</t>
  </si>
  <si>
    <t>020</t>
  </si>
  <si>
    <t>030</t>
  </si>
  <si>
    <t>040</t>
  </si>
  <si>
    <t>050</t>
  </si>
  <si>
    <t>060</t>
  </si>
  <si>
    <t>070</t>
  </si>
  <si>
    <t>Cash balances at central banks and other demand deposits</t>
  </si>
  <si>
    <t>080</t>
  </si>
  <si>
    <t>090</t>
  </si>
  <si>
    <t xml:space="preserve">At 30 June 2020 (DKK million) </t>
  </si>
  <si>
    <t>On-balance-sheet exposures</t>
  </si>
  <si>
    <t>Annex I - Disclosure of key metrics and overview of risk-weighted exposure amounts</t>
  </si>
  <si>
    <t>Annex VII - Disclosure of own funds</t>
  </si>
  <si>
    <t>Annex IX - Disclosure of countercyclical capital buffers</t>
  </si>
  <si>
    <t>EU CCyB1 - Geographical distribution of credit exposures relevant for the calculation of the countercyclical buffer</t>
  </si>
  <si>
    <t>EU CCyB2 -  Amount of institution-specific countercyclical capital buffer</t>
  </si>
  <si>
    <t>EU CCyB1</t>
  </si>
  <si>
    <t>EU CCyB2</t>
  </si>
  <si>
    <t>EU CCyB2 - Amount of institution-specific countercyclical capital buffer</t>
  </si>
  <si>
    <t>At 30 June 2021 (DKK million)</t>
  </si>
  <si>
    <t>Exposure value under the standardised approach</t>
  </si>
  <si>
    <t>Exposure value under the IRB approach</t>
  </si>
  <si>
    <t>Relevant credit exposures – Market risk</t>
  </si>
  <si>
    <t>Sum of long and short positions of trading book exposures for SA</t>
  </si>
  <si>
    <t>Relevant credit exposures –       Market risk</t>
  </si>
  <si>
    <t>Value of trading book exposures for internal models</t>
  </si>
  <si>
    <t>Securitisation exposures  Exposure value for non-trading book</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</si>
  <si>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</si>
  <si>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</si>
  <si>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</si>
  <si>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</si>
  <si>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</si>
  <si>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Annex XI - Disclosure of the leverage ratio</t>
  </si>
  <si>
    <t>EU LR1 - LRSum - Summary reconciliation of accounting assets and leverage ratio exposures</t>
  </si>
  <si>
    <t>EU LR2 - LRCom - Leverage ratio common disclosure</t>
  </si>
  <si>
    <t>EU LR3 - LRSpl - Split-up of on balance sheet exposures (excluding derivatives, SFTs and exempted exposures)</t>
  </si>
  <si>
    <t>EU LR1 LRSum</t>
  </si>
  <si>
    <t>EU LR2 LRCom</t>
  </si>
  <si>
    <t>EU LR3 LRSpl</t>
  </si>
  <si>
    <t>EU LR1 - LRSum: Summary reconciliation of accounting assets and leverage ratio exposures</t>
  </si>
  <si>
    <t>EU-11a</t>
  </si>
  <si>
    <t>EU-11b</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</si>
  <si>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</si>
  <si>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</si>
  <si>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</si>
  <si>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</si>
  <si>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</si>
  <si>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</si>
  <si>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</si>
  <si>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</si>
  <si>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</si>
  <si>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</si>
  <si>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</si>
  <si>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</si>
  <si>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</si>
  <si>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</si>
  <si>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</si>
  <si>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</si>
  <si>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EU-8a</t>
  </si>
  <si>
    <t>EU-9a</t>
  </si>
  <si>
    <t>EU-9b</t>
  </si>
  <si>
    <t>EU-10a</t>
  </si>
  <si>
    <t>EU-10b</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</si>
  <si>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</si>
  <si>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</si>
  <si>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</si>
  <si>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</si>
  <si>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</si>
  <si>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</si>
  <si>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(Exempted CCP leg of client-cleared trade exposures) (Original Exposure Method)</t>
  </si>
  <si>
    <t xml:space="preserve">Total derivatives exposures </t>
  </si>
  <si>
    <t>EU-16a</t>
  </si>
  <si>
    <t>EU-17a</t>
  </si>
  <si>
    <t>Gross SFT assets (with no recognition of netting), after adjustment for sales accounting transactions</t>
  </si>
  <si>
    <t>Derogation for SFTs: Counterparty credit risk exposure in accordance with Articles 429e(5) and 222 CRR</t>
  </si>
  <si>
    <t>Total securities financing transaction exposures</t>
  </si>
  <si>
    <t>(General provisions deducted in determining Tier 1 capital and specific provisions associated associated with off-balance sheet exposures)</t>
  </si>
  <si>
    <t>Off-balance sheet exposures</t>
  </si>
  <si>
    <t>Excluded exposures</t>
  </si>
  <si>
    <t>EU-22a</t>
  </si>
  <si>
    <t>EU-22b</t>
  </si>
  <si>
    <t>EU-22c</t>
  </si>
  <si>
    <t>EU-22d</t>
  </si>
  <si>
    <t>EU-22e</t>
  </si>
  <si>
    <t>EU-22f</t>
  </si>
  <si>
    <t>EU-22g</t>
  </si>
  <si>
    <t>EU-22h</t>
  </si>
  <si>
    <t>EU-22i</t>
  </si>
  <si>
    <t>EU-22j</t>
  </si>
  <si>
    <t>EU-22k</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</si>
  <si>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</si>
  <si>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</si>
  <si>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</si>
  <si>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</si>
  <si>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</si>
  <si>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</si>
  <si>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</si>
  <si>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</si>
  <si>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</si>
  <si>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</si>
  <si>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</si>
  <si>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</si>
  <si>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EU-25</t>
  </si>
  <si>
    <t>EU-26a</t>
  </si>
  <si>
    <t>EU-26b</t>
  </si>
  <si>
    <t>EU-27a</t>
  </si>
  <si>
    <t>Leverage ratio (excluding the impact of the exemption of public sector investments and promotional loans) (%)</t>
  </si>
  <si>
    <t>Regulatory minimum leverage ratio requirement (%)</t>
  </si>
  <si>
    <t xml:space="preserve">     of which: to be made up of CET1 capital</t>
  </si>
  <si>
    <t>Leverage ratio (excluding the impact of any applicable temporary exemption of central bank reserves) (%)</t>
  </si>
  <si>
    <t>Choice on transitional arrangements and relevant exposures</t>
  </si>
  <si>
    <t>EU-27b</t>
  </si>
  <si>
    <t>EU LR2 - LRCom: Leverage ratio common disclosure</t>
  </si>
  <si>
    <t>EU LR3 - LRSpl: Split-up of on balance sheet exposures (excluding derivatives, SFTs and exempted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</si>
  <si>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</si>
  <si>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</si>
  <si>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</si>
  <si>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</si>
  <si>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</si>
  <si>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Annex XIII - Disclosure of liquidity requirements</t>
  </si>
  <si>
    <t>EU LIQ2</t>
  </si>
  <si>
    <t>EU LIQ1 - Quantitative information of LCR</t>
  </si>
  <si>
    <t xml:space="preserve">EU LIQ2 - Net Stable Funding Ratio </t>
  </si>
  <si>
    <t>EU LIQ2 - Net Stable Funding Ratio</t>
  </si>
  <si>
    <t>Unweighted value by residual maturity</t>
  </si>
  <si>
    <t>Weighted value</t>
  </si>
  <si>
    <t>No maturity</t>
  </si>
  <si>
    <t>&lt; 6 months</t>
  </si>
  <si>
    <t>6 months &lt; 1 year</t>
  </si>
  <si>
    <t>≥ 1 year</t>
  </si>
  <si>
    <t>Availabe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</si>
  <si>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</si>
  <si>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</si>
  <si>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</si>
  <si>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</si>
  <si>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</si>
  <si>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</si>
  <si>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</si>
  <si>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</si>
  <si>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</si>
  <si>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</si>
  <si>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</si>
  <si>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</si>
  <si>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</si>
  <si>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</si>
  <si>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</si>
  <si>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</si>
  <si>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</si>
  <si>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</si>
  <si>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</si>
  <si>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</si>
  <si>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</si>
  <si>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</si>
  <si>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</si>
  <si>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</si>
  <si>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</si>
  <si>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</si>
  <si>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</si>
  <si>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</si>
  <si>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</si>
  <si>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</si>
  <si>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</si>
  <si>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</si>
  <si>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</si>
  <si>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</si>
  <si>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Annex XV - Disclosure of credit risk quality</t>
  </si>
  <si>
    <t>Annex XVII - Disclosure of the use of credit risk mitigation techniques</t>
  </si>
  <si>
    <t>EU CR3 - CRM techniques overview:  Disclosure of the use of credit risk mitigation techniques</t>
  </si>
  <si>
    <t>Of which non-performing exposures</t>
  </si>
  <si>
    <t xml:space="preserve">Unsecured carrying amount </t>
  </si>
  <si>
    <t>Secured carrying amount</t>
  </si>
  <si>
    <t xml:space="preserve">Of which secured by collateral </t>
  </si>
  <si>
    <t>Of which secured by financial guarantees</t>
  </si>
  <si>
    <t>Of which secured by credit derivatives</t>
  </si>
  <si>
    <t>EU CR3</t>
  </si>
  <si>
    <t>Annex XIX - Disclosure of the use of the standardised approach</t>
  </si>
  <si>
    <t>EU CR4 – standardised approach – Credit risk exposure and CRM effects</t>
  </si>
  <si>
    <t>EU CR5 – standardised approach</t>
  </si>
  <si>
    <t>EU CR4</t>
  </si>
  <si>
    <t>EU CR5</t>
  </si>
  <si>
    <t>Annex XXI - Disclosure of the use of the IRB approach to credit risk</t>
  </si>
  <si>
    <t>EU CR7 – IRB approach – Effect on the RWEAs of credit derivatives used as CRM techniques</t>
  </si>
  <si>
    <t>EU CR7-A – IRB approach – Disclosure of the extent of the use of CRM techniques</t>
  </si>
  <si>
    <t xml:space="preserve">EU CR8 –  RWEA flow statements of credit risk exposures under the IRB approach </t>
  </si>
  <si>
    <t>EU CR8</t>
  </si>
  <si>
    <t xml:space="preserve">EU CR6 </t>
  </si>
  <si>
    <t>EU CR7</t>
  </si>
  <si>
    <t>EU CR7-A</t>
  </si>
  <si>
    <t>Exposures post CCF and post CRM</t>
  </si>
  <si>
    <t>RWA density (%)</t>
  </si>
  <si>
    <t>EU CR4 - Standardised approach – Credit risk exposure and CRM effects</t>
  </si>
  <si>
    <t>Expected loss amount</t>
  </si>
  <si>
    <t>Density of risk weighted exposure amount</t>
  </si>
  <si>
    <t>Risk weighted exposure amount after supporting factors</t>
  </si>
  <si>
    <t>Exposure post CCF and post CRM</t>
  </si>
  <si>
    <t>Exposure weighted average CCF</t>
  </si>
  <si>
    <t>On-balance sheet exposures</t>
  </si>
  <si>
    <t>Off-balance-sheet exposures pre-CCF</t>
  </si>
  <si>
    <t>0.00 to &lt;0.10</t>
  </si>
  <si>
    <t>0.10 to&lt;0.15</t>
  </si>
  <si>
    <t>0.75 to &lt;1.75</t>
  </si>
  <si>
    <t>1.75 to &lt;2.50</t>
  </si>
  <si>
    <t>2.50 to &lt;5.00</t>
  </si>
  <si>
    <t>5.00 to &lt;10.00</t>
  </si>
  <si>
    <t>10.00 to &lt;20.00</t>
  </si>
  <si>
    <t>20.00 to &lt;30.00</t>
  </si>
  <si>
    <t>30.00 to &lt;100.00</t>
  </si>
  <si>
    <t>EU CR6 - IRB approach – Credit risk exposures by exposure class and PD range</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</si>
  <si>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</si>
  <si>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</si>
  <si>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</si>
  <si>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</si>
  <si>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</si>
  <si>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</si>
  <si>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</si>
  <si>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</si>
  <si>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</si>
  <si>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Risk weighted exposure amount</t>
  </si>
  <si>
    <t>EU CR7-A - IRB approach – Disclosure of the extent of the use of CRM techniques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</si>
  <si>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</si>
  <si>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</si>
  <si>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</si>
  <si>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</si>
  <si>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</si>
  <si>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</si>
  <si>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</si>
  <si>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</si>
  <si>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Credit risk Mitigation methods in the calculation of RWEAs</t>
  </si>
  <si>
    <t>RWEA with substitution effects
(both reduction and sustitution effects)</t>
  </si>
  <si>
    <t>RWEA without substitution effects
(reduction effects only)</t>
  </si>
  <si>
    <t>Credit risk Mitigation techniques</t>
  </si>
  <si>
    <t xml:space="preserve"> Unfunded credit 
Protection (UFCP)</t>
  </si>
  <si>
    <t>Part of exposures covered by Guarantees (%)</t>
  </si>
  <si>
    <t>Part of exposures covered by Credit Derivatives (%)</t>
  </si>
  <si>
    <t>Funded credit 
Protection (FCP)</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</si>
  <si>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</si>
  <si>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</si>
  <si>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</si>
  <si>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</si>
  <si>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</si>
  <si>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</si>
  <si>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</si>
  <si>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</si>
  <si>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</si>
  <si>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A-IRB</t>
  </si>
  <si>
    <t>F-IRB</t>
  </si>
  <si>
    <t>Annex XXV - Disclosure of exposures to counterparty credit risk</t>
  </si>
  <si>
    <t>EU MR1</t>
  </si>
  <si>
    <t>Annex XXV - Disclosure of use of standardized approach and internal model for market risk</t>
  </si>
  <si>
    <t xml:space="preserve">Common Equity Tier 1 (CET1) capital:  instruments and reserves    </t>
  </si>
  <si>
    <t>Common Equity Tier 1 (CET1) capital: regulatory adjustments </t>
  </si>
  <si>
    <t>Additional Tier 1 (AT1) capital: instruments</t>
  </si>
  <si>
    <t>Additional Tier 1 (AT1) capital: regulatory adjustments</t>
  </si>
  <si>
    <t>Tier 2 (T2) capital: regulatory adjustments </t>
  </si>
  <si>
    <t>of which: additional own funds requirements to address the risks other than the risk of excessive leverage</t>
  </si>
  <si>
    <t>EU-47b</t>
  </si>
  <si>
    <t>EU-47a</t>
  </si>
  <si>
    <t>EU-3a</t>
  </si>
  <si>
    <t>EU-5a</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</si>
  <si>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</si>
  <si>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</si>
  <si>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</si>
  <si>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</si>
  <si>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</si>
  <si>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</si>
  <si>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 xml:space="preserve">Amount of qualifying items referred to in Article 484 (3) CRR and the related share premium accounts subject to phase out from CET1 </t>
  </si>
  <si>
    <t xml:space="preserve">Independently reviewed interim profits net of any foreseeable charge or dividend </t>
  </si>
  <si>
    <t>27a</t>
  </si>
  <si>
    <t>Deferred tax assets that rely on future profitability excluding those arising from temporary differences (net of related tax liability where the conditions in Article 38 (3) CRR are met) (negative amount)</t>
  </si>
  <si>
    <t xml:space="preserve">     of which: qualifying holdings outside the financial sector (negative amount)</t>
  </si>
  <si>
    <t xml:space="preserve">     of which: securitisation positions (negative amount)</t>
  </si>
  <si>
    <t xml:space="preserve">     of which: free deliveries (negative amount)</t>
  </si>
  <si>
    <t>Amount exceeding the 17,65% threshold (negative amount)</t>
  </si>
  <si>
    <t>Foreseeable tax charges relating to CET1 items except where the institution suitably adjusts the amount of CET1 items insofar as such tax charges reduce the amount up to which those items may be used to cover risks or losses (negative amount)</t>
  </si>
  <si>
    <t>Other regulatory adjustments</t>
  </si>
  <si>
    <t>42a</t>
  </si>
  <si>
    <t>Other regulatory adjustments to AT1 capital</t>
  </si>
  <si>
    <t>54a</t>
  </si>
  <si>
    <t>EU-56a</t>
  </si>
  <si>
    <t>EU-56b</t>
  </si>
  <si>
    <t xml:space="preserve">Tier 2 (T2) capital </t>
  </si>
  <si>
    <t>Total Risk exposure amount</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</si>
  <si>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</si>
  <si>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</si>
  <si>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</si>
  <si>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</si>
  <si>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</si>
  <si>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</si>
  <si>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</si>
  <si>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Qualifying eligible liabilities deductions that exceed the eligible liabilities items of the institution (negative amount)</t>
  </si>
  <si>
    <t>Other regulatory adjustments to T2 capital</t>
  </si>
  <si>
    <t>Capital ratios and requirements including buffers </t>
  </si>
  <si>
    <t>EU-67a</t>
  </si>
  <si>
    <t>EU-67b</t>
  </si>
  <si>
    <t>Common Equity 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</si>
  <si>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</si>
  <si>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</si>
  <si>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</si>
  <si>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</si>
  <si>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</si>
  <si>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of which: Global Systemically Important Institution (G-SII) or Other Systemically Important Institution (O-SII) buffer requirement</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</si>
  <si>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</si>
  <si>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</si>
  <si>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</si>
  <si>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</si>
  <si>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</si>
  <si>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</si>
  <si>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</si>
  <si>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Capital instruments subject to phase-out arrangements (only applicable between 1 Jan 2014 and 1 Jan 2022)</t>
  </si>
  <si>
    <t>Total unweighted value (average)</t>
  </si>
  <si>
    <t>Total weighted value (average)</t>
  </si>
  <si>
    <t>EU 19b</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</si>
  <si>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</si>
  <si>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</si>
  <si>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</si>
  <si>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</si>
  <si>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</si>
  <si>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</si>
  <si>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</si>
  <si>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</si>
  <si>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</si>
  <si>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</si>
  <si>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</si>
  <si>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</si>
  <si>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</si>
  <si>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</si>
  <si>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CR1- Performing and non-performing exposures and related provisions</t>
  </si>
  <si>
    <t>EU LIQ1</t>
  </si>
  <si>
    <t/>
  </si>
  <si>
    <t>EU IRRBB1 - Interest rate risks of non-trading book activities</t>
  </si>
  <si>
    <t>Changes of the economic value of equity</t>
  </si>
  <si>
    <t>Changes of the net interest income</t>
  </si>
  <si>
    <t>Parallel up</t>
  </si>
  <si>
    <t xml:space="preserve">Parallel down </t>
  </si>
  <si>
    <t xml:space="preserve">Steepener </t>
  </si>
  <si>
    <t>Flattener</t>
  </si>
  <si>
    <t>Short rates up</t>
  </si>
  <si>
    <t>Short rates down</t>
  </si>
  <si>
    <t>EU IRRBB1</t>
  </si>
  <si>
    <t>Annex XXXVII - Disclosure of IRRBB</t>
  </si>
  <si>
    <t>Interest rate risk in the banking book (IRRBB) is measured and monitored separately from trading related interest rate risk. 
Changes of the economic value is measured in 6 different interest rate scenarios, including both parallel (200-bp up/down) and non-parallel shifts in interest rates. Changes of the net interes income (NII) is mesured on a 12-month horizon. A constant balance-sheet approach is used for creating a base scenario over a 12-month time horizon. The interest rate sensitivity for the NII measurement is illustrated in the figure above in a 200-bp up/down parallel shift in interest rates.</t>
  </si>
  <si>
    <t>-</t>
  </si>
  <si>
    <t>Transitional</t>
  </si>
  <si>
    <t>Replacement cost associated with all derivatives transactions (ie net of eligible cash variation margin)</t>
  </si>
  <si>
    <t>Add-on amounts for PFE associated with all derivatives transactions (mark-to-market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</si>
</sst>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_ * #,##0_ ;_ * \-#,##0_ ;_ * &quot;-&quot;??_ ;_ @_ "/>
    <numFmt numFmtId="166" formatCode="_ * #,##0.0_ ;_ * \-#,##0.0_ ;_ * &quot;-&quot;??_ ;_ @_ "/>
    <numFmt numFmtId="167" formatCode="\ #,##0_ ;\ \-#,##0_ ;\ &quot;-&quot;??_ ;_ @_ "/>
    <numFmt numFmtId="168" formatCode="\ #,##0_ ;\ \-#,##0_ ;\ &quot;-&quot;_ ;_ @_ "/>
    <numFmt numFmtId="169" formatCode="_ * #,##0.000_ ;_ * \-#,##0.000_ ;_ * &quot;-&quot;??_ ;_ @_ "/>
    <numFmt numFmtId="170" formatCode="_ * #,##0.000000_ ;_ * \-#,##0.000000_ ;_ * &quot;-&quot;??_ ;_ @_ "/>
    <numFmt numFmtId="171" formatCode="_ * #,##0.000_ ;_ * \-#,##0.000_ ;_ * &quot;-&quot;???_ ;_ @_ "/>
    <numFmt numFmtId="172" formatCode="_(* #,##0.00_);_(* \(#,##0.00\);_(* &quot;-&quot;??_);_(@_)"/>
    <numFmt numFmtId="173" formatCode="0.0%"/>
    <numFmt numFmtId="174" formatCode="#,###,,&quot;&quot;;\ "/>
  </numFmts>
  <fonts count="56">
    <font>
      <sz val="10"/>
      <color theme="1"/>
      <name val="Arial"/>
      <family val="2"/>
    </font>
    <font>
      <sz val="10"/>
      <color theme="1"/>
      <name val="Arial"/>
      <family val="2"/>
    </font>
    <font>
      <sz val="10"/>
      <name val="Arial"/>
      <family val="2"/>
    </font>
    <font>
      <sz val="10"/>
      <color theme="0"/>
      <name val="HelveticaNeueLT Pro 55 Roman"/>
      <family val="2"/>
    </font>
    <font>
      <sz val="10"/>
      <color theme="1"/>
      <name val="HelveticaNeueLT Pro 55 Roman"/>
      <family val="2"/>
    </font>
    <font>
      <sz val="11"/>
      <name val="HelveticaNeueLT Pro 55 Roman"/>
      <family val="2"/>
    </font>
    <font>
      <sz val="12"/>
      <color theme="0"/>
      <name val="HelveticaNeueLT Pro 55 Roman"/>
      <family val="2"/>
    </font>
    <font>
      <u/>
      <sz val="10"/>
      <color theme="10"/>
      <name val="Arial"/>
      <family val="2"/>
    </font>
    <font>
      <sz val="14"/>
      <color theme="0"/>
      <name val="HelveticaNeueLT Pro 55 Roman"/>
      <family val="2"/>
    </font>
    <font>
      <sz val="9"/>
      <color theme="0"/>
      <name val="HelveticaNeueLT Pro 55 Roman"/>
      <family val="2"/>
    </font>
    <font>
      <b/>
      <sz val="9"/>
      <name val="HelveticaNeueLT Pro 55 Roman"/>
      <family val="2"/>
    </font>
    <font>
      <sz val="9"/>
      <name val="HelveticaNeueLT Pro 55 Roman"/>
      <family val="2"/>
    </font>
    <font>
      <b/>
      <sz val="10"/>
      <color theme="1"/>
      <name val="HelveticaNeueLT Pro 55 Roman"/>
      <family val="2"/>
    </font>
    <font>
      <b/>
      <sz val="9"/>
      <color rgb="FF000000"/>
      <name val="HelveticaNeueLT Pro 55 Roman"/>
      <family val="2"/>
    </font>
    <font>
      <sz val="9"/>
      <color rgb="FF000000"/>
      <name val="HelveticaNeueLT Pro 55 Roman"/>
      <family val="2"/>
    </font>
    <font>
      <i/>
      <sz val="9"/>
      <name val="HelveticaNeueLT Pro 55 Roman"/>
      <family val="2"/>
    </font>
    <font>
      <b/>
      <sz val="10"/>
      <color theme="1"/>
      <name val="Arial"/>
      <family val="2"/>
    </font>
    <font>
      <sz val="10"/>
      <color theme="0"/>
      <name val="Arial"/>
      <family val="2"/>
    </font>
    <font>
      <sz val="14"/>
      <name val="HelveticaNeueLT Pro 55 Roman"/>
      <family val="2"/>
    </font>
    <font>
      <sz val="14"/>
      <color theme="1"/>
      <name val="HelveticaNeueLT Pro 55 Roman"/>
      <family val="2"/>
    </font>
    <font>
      <sz val="9"/>
      <color theme="1"/>
      <name val="HelveticaNeueLT Pro 55 Roman"/>
      <family val="2"/>
    </font>
    <font>
      <sz val="9"/>
      <color theme="0"/>
      <name val="Segoe UI"/>
      <family val="2"/>
    </font>
    <font>
      <sz val="10"/>
      <name val="HelveticaNeueLT Pro 55 Roman"/>
      <family val="2"/>
    </font>
    <font>
      <b/>
      <sz val="9"/>
      <color theme="1"/>
      <name val="HelveticaNeueLT Pro 55 Roman"/>
      <family val="2"/>
    </font>
    <font>
      <i/>
      <sz val="9"/>
      <color theme="1"/>
      <name val="HelveticaNeueLT Pro 55 Roman"/>
      <family val="2"/>
    </font>
    <font>
      <sz val="10"/>
      <color theme="0"/>
      <name val="Segoe UI"/>
      <family val="2"/>
    </font>
    <font>
      <sz val="9"/>
      <color theme="1"/>
      <name val="Arial"/>
      <family val="2"/>
    </font>
    <font>
      <sz val="11"/>
      <color theme="1"/>
      <name val="Calibri"/>
      <family val="2"/>
      <scheme val="minor"/>
    </font>
    <font>
      <sz val="12"/>
      <name val="HelveticaNeueLT Pro 55 Roman"/>
      <family val="2"/>
    </font>
    <font>
      <b/>
      <i/>
      <sz val="9"/>
      <color theme="1"/>
      <name val="HelveticaNeueLT Pro 55 Roman"/>
      <family val="2"/>
    </font>
    <font>
      <sz val="9"/>
      <color rgb="FFFF0000"/>
      <name val="HelveticaNeueLT Pro 55 Roman"/>
      <family val="2"/>
    </font>
    <font>
      <b/>
      <sz val="9"/>
      <color theme="1"/>
      <name val="HelveticaNeueLT Pro 55 Roman"/>
      <family val="2"/>
    </font>
    <font>
      <sz val="10"/>
      <color theme="1"/>
      <name val="HelveticaNeueLT Pro 55 Roman"/>
      <family val="2"/>
    </font>
    <font>
      <b/>
      <sz val="9"/>
      <name val="HelveticaNeueLT Pro 55 Roman"/>
      <family val="2"/>
    </font>
    <font>
      <b/>
      <sz val="9"/>
      <color rgb="FFFF0000"/>
      <name val="HelveticaNeueLT Pro 55 Roman"/>
      <family val="2"/>
    </font>
    <font>
      <sz val="10"/>
      <color indexed="9"/>
      <name val="HelveticaNeueLT Pro 55 Roman"/>
      <family val="2"/>
    </font>
    <font>
      <i/>
      <sz val="9"/>
      <color theme="1"/>
      <name val="HelveticaNeueLT Pro 55 Roman"/>
      <family val="2"/>
    </font>
    <font>
      <i/>
      <sz val="11"/>
      <color theme="1"/>
      <name val="Calibri"/>
      <family val="2"/>
      <scheme val="minor"/>
    </font>
    <font>
      <i/>
      <sz val="10"/>
      <color theme="1"/>
      <name val="Arial"/>
      <family val="2"/>
    </font>
    <font>
      <b/>
      <sz val="20"/>
      <name val="Arial"/>
      <family val="2"/>
    </font>
    <font>
      <b/>
      <sz val="20"/>
      <name val="Jyske Sauna"/>
    </font>
    <font>
      <sz val="11"/>
      <name val="Jyske Sauna"/>
    </font>
    <font>
      <b/>
      <sz val="12"/>
      <name val="Arial"/>
      <family val="2"/>
    </font>
    <font>
      <sz val="9"/>
      <name val="HelveticaNeueLT Pro 55 Roman"/>
      <family val="2"/>
    </font>
    <font>
      <sz val="9"/>
      <color theme="1"/>
      <name val="HelveticaNeueLT Pro 55 Roman"/>
      <family val="2"/>
    </font>
    <font>
      <sz val="10"/>
      <color theme="0"/>
      <name val="HelveticaNeueLT Pro 55 Roman"/>
      <family val="2"/>
    </font>
    <font>
      <b/>
      <sz val="9"/>
      <color rgb="FF000000"/>
      <name val="HelveticaNeueLT Pro 55 Roman"/>
      <family val="2"/>
    </font>
    <font>
      <sz val="16"/>
      <name val="HelveticaNeueLT Pro 55 Roman"/>
      <family val="2"/>
    </font>
    <font>
      <sz val="10"/>
      <color theme="0"/>
      <name val="½"/>
    </font>
    <font>
      <b/>
      <sz val="16"/>
      <color theme="0"/>
      <name val="HelveticaNeueLT Pro 55 Roman"/>
      <family val="2"/>
    </font>
    <font>
      <b/>
      <sz val="11"/>
      <color theme="0"/>
      <name val="HelveticaNeueLT Pro 55 Roman"/>
      <family val="2"/>
    </font>
    <font>
      <sz val="10"/>
      <color theme="0"/>
      <name val="HelveticaNeueLT Pro 55 Roman"/>
      <family val="2"/>
    </font>
    <font>
      <sz val="10"/>
      <color theme="0"/>
      <name val="HelveticaNeueLT Pro 55 Roman"/>
      <family val="2"/>
    </font>
    <font>
      <sz val="9"/>
      <color theme="0"/>
      <name val="HelveticaNeueLT Pro 55 Roman"/>
      <family val="2"/>
    </font>
    <font>
      <b/>
      <sz val="9"/>
      <color theme="1"/>
      <name val="Arial"/>
      <family val="2"/>
    </font>
    <font>
      <b/>
      <sz val="12"/>
      <name val="HelveticaNeueLT Pro 55 Roman"/>
      <family val="2"/>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2" tint="-0.499984740745262"/>
        <bgColor indexed="64"/>
      </patternFill>
    </fill>
  </fills>
  <borders count="31">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s>
  <cellStyleXfs count="14">
    <xf numFmtId="0" fontId="0" fillId="0" borderId="0"/>
    <xf numFmtId="164"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2" fillId="0" borderId="0"/>
    <xf numFmtId="0" fontId="27" fillId="0" borderId="0"/>
    <xf numFmtId="9" fontId="27" fillId="0" borderId="0" applyFont="0" applyFill="0" applyBorder="0" applyAlignment="0" applyProtection="0"/>
    <xf numFmtId="172" fontId="2" fillId="0" borderId="0" applyFont="0" applyFill="0" applyBorder="0" applyAlignment="0" applyProtection="0"/>
    <xf numFmtId="0" fontId="39" fillId="6" borderId="9" applyNumberFormat="0" applyFill="0" applyBorder="0" applyAlignment="0" applyProtection="0">
      <alignment horizontal="left"/>
    </xf>
    <xf numFmtId="0" fontId="2" fillId="0" borderId="0">
      <alignment vertical="center"/>
    </xf>
    <xf numFmtId="0" fontId="2" fillId="7" borderId="7" applyNumberFormat="0" applyFont="0" applyBorder="0">
      <alignment horizontal="center" vertical="center"/>
    </xf>
    <xf numFmtId="3" fontId="2" fillId="8" borderId="7" applyFont="0">
      <alignment horizontal="right" vertical="center"/>
      <protection locked="0"/>
    </xf>
    <xf numFmtId="0" fontId="2" fillId="0" borderId="0">
      <alignment vertical="center"/>
    </xf>
    <xf numFmtId="0" fontId="42" fillId="0" borderId="0" applyNumberFormat="0" applyFill="0" applyBorder="0" applyAlignment="0" applyProtection="0"/>
  </cellStyleXfs>
  <cellXfs count="521">
    <xf numFmtId="0" fontId="0" fillId="0" borderId="0" xfId="0"/>
    <xf numFmtId="0" fontId="0" fillId="2" borderId="0" xfId="0" applyFill="1"/>
    <xf numFmtId="0" fontId="4" fillId="2" borderId="0" xfId="0" applyFont="1" applyFill="1"/>
    <xf numFmtId="0" fontId="4" fillId="2" borderId="0" xfId="0" applyFont="1" applyFill="1" applyAlignment="1">
      <alignment horizontal="center"/>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2" fillId="2" borderId="0" xfId="2" applyFont="1" applyFill="1" applyBorder="1" applyAlignment="1">
      <alignment horizontal="center" vertical="center" wrapText="1"/>
    </xf>
    <xf numFmtId="0" fontId="5" fillId="2" borderId="1" xfId="0" applyFont="1" applyFill="1" applyBorder="1" applyAlignment="1">
      <alignment horizontal="left" vertical="top"/>
    </xf>
    <xf numFmtId="0" fontId="8" fillId="3" borderId="0" xfId="0" applyFont="1" applyFill="1"/>
    <xf numFmtId="0" fontId="6" fillId="2" borderId="0" xfId="0" applyFont="1" applyFill="1"/>
    <xf numFmtId="0" fontId="3" fillId="3" borderId="0" xfId="0" applyFont="1" applyFill="1" applyBorder="1" applyAlignment="1">
      <alignment vertical="top" wrapText="1"/>
    </xf>
    <xf numFmtId="0" fontId="3" fillId="3" borderId="0" xfId="0" applyFont="1" applyFill="1" applyBorder="1" applyAlignment="1">
      <alignment vertical="center" wrapText="1"/>
    </xf>
    <xf numFmtId="0" fontId="10" fillId="2"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3" borderId="0" xfId="0" applyFont="1" applyFill="1" applyBorder="1" applyAlignment="1">
      <alignment vertical="center"/>
    </xf>
    <xf numFmtId="1" fontId="14"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xf>
    <xf numFmtId="1" fontId="14" fillId="2" borderId="0" xfId="0" applyNumberFormat="1" applyFont="1" applyFill="1" applyBorder="1" applyAlignment="1">
      <alignment horizontal="center" vertical="top" wrapText="1"/>
    </xf>
    <xf numFmtId="1" fontId="13" fillId="2" borderId="4" xfId="0" applyNumberFormat="1" applyFont="1" applyFill="1" applyBorder="1" applyAlignment="1">
      <alignment horizontal="center" vertical="top" wrapText="1"/>
    </xf>
    <xf numFmtId="0" fontId="4" fillId="2" borderId="0" xfId="0" applyFont="1" applyFill="1" applyBorder="1"/>
    <xf numFmtId="1" fontId="14" fillId="2" borderId="0" xfId="0" applyNumberFormat="1" applyFont="1" applyFill="1" applyBorder="1" applyAlignment="1">
      <alignment horizontal="left" vertical="top" wrapText="1"/>
    </xf>
    <xf numFmtId="1" fontId="14" fillId="2" borderId="4" xfId="0" applyNumberFormat="1" applyFont="1" applyFill="1" applyBorder="1" applyAlignment="1">
      <alignment horizontal="left" vertical="top" wrapText="1"/>
    </xf>
    <xf numFmtId="1" fontId="14" fillId="2" borderId="5" xfId="0" applyNumberFormat="1" applyFont="1" applyFill="1" applyBorder="1" applyAlignment="1">
      <alignment horizontal="left" vertical="top" wrapText="1"/>
    </xf>
    <xf numFmtId="0" fontId="10" fillId="2" borderId="5" xfId="0" applyFont="1" applyFill="1" applyBorder="1" applyAlignment="1">
      <alignment horizontal="left" vertical="top" wrapText="1"/>
    </xf>
    <xf numFmtId="1" fontId="14" fillId="2" borderId="6" xfId="0" applyNumberFormat="1" applyFont="1" applyFill="1" applyBorder="1" applyAlignment="1">
      <alignment horizontal="left" vertical="top" wrapText="1"/>
    </xf>
    <xf numFmtId="0" fontId="10" fillId="2" borderId="6" xfId="0" applyFont="1" applyFill="1" applyBorder="1" applyAlignment="1">
      <alignment horizontal="left" vertical="top" wrapText="1"/>
    </xf>
    <xf numFmtId="0" fontId="11" fillId="2" borderId="0" xfId="0" applyFont="1" applyFill="1" applyBorder="1" applyAlignment="1">
      <alignment horizontal="left" vertical="top"/>
    </xf>
    <xf numFmtId="0" fontId="3" fillId="3" borderId="0" xfId="0" applyFont="1" applyFill="1" applyBorder="1" applyAlignment="1">
      <alignment horizontal="center" vertical="top" wrapText="1"/>
    </xf>
    <xf numFmtId="0" fontId="2" fillId="2" borderId="0" xfId="2" quotePrefix="1" applyFont="1" applyFill="1" applyAlignment="1">
      <alignment horizontal="center"/>
    </xf>
    <xf numFmtId="0" fontId="8" fillId="2" borderId="0" xfId="0" applyFont="1" applyFill="1" applyBorder="1" applyAlignment="1">
      <alignment vertical="center" wrapText="1"/>
    </xf>
    <xf numFmtId="0" fontId="18" fillId="2" borderId="0" xfId="0" applyFont="1" applyFill="1" applyBorder="1" applyAlignment="1">
      <alignment vertical="center" wrapText="1"/>
    </xf>
    <xf numFmtId="0" fontId="0" fillId="2" borderId="0" xfId="0" applyFill="1" applyBorder="1"/>
    <xf numFmtId="0" fontId="11"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165" fontId="20" fillId="2" borderId="0" xfId="1" applyNumberFormat="1" applyFont="1" applyFill="1" applyBorder="1" applyAlignment="1">
      <alignment horizontal="left" vertical="top" wrapText="1"/>
    </xf>
    <xf numFmtId="0" fontId="11"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20" fillId="2" borderId="0" xfId="0" applyFont="1" applyFill="1" applyBorder="1"/>
    <xf numFmtId="165" fontId="20" fillId="2" borderId="0" xfId="1" applyNumberFormat="1" applyFont="1" applyFill="1" applyBorder="1"/>
    <xf numFmtId="0" fontId="23" fillId="2" borderId="5" xfId="0" applyFont="1" applyFill="1" applyBorder="1"/>
    <xf numFmtId="165" fontId="23" fillId="2" borderId="5" xfId="1" applyNumberFormat="1" applyFont="1" applyFill="1" applyBorder="1"/>
    <xf numFmtId="165" fontId="20" fillId="2" borderId="0" xfId="1" applyNumberFormat="1" applyFont="1" applyFill="1" applyBorder="1" applyAlignment="1">
      <alignment horizontal="right" vertical="top" wrapText="1"/>
    </xf>
    <xf numFmtId="0" fontId="20" fillId="2" borderId="0" xfId="0" applyFont="1" applyFill="1"/>
    <xf numFmtId="49" fontId="3" fillId="3" borderId="0" xfId="0" applyNumberFormat="1" applyFont="1" applyFill="1" applyBorder="1" applyAlignment="1">
      <alignment horizontal="center" vertical="top" wrapText="1"/>
    </xf>
    <xf numFmtId="0" fontId="25" fillId="3" borderId="0" xfId="0" applyFont="1" applyFill="1" applyBorder="1" applyAlignment="1">
      <alignment horizontal="center" vertical="center" wrapText="1"/>
    </xf>
    <xf numFmtId="0" fontId="20" fillId="2" borderId="0" xfId="0" applyFont="1" applyFill="1" applyAlignment="1">
      <alignment horizontal="center"/>
    </xf>
    <xf numFmtId="165" fontId="20" fillId="2" borderId="0" xfId="1" applyNumberFormat="1" applyFont="1" applyFill="1"/>
    <xf numFmtId="0" fontId="12" fillId="2" borderId="0" xfId="0" applyFont="1" applyFill="1" applyBorder="1"/>
    <xf numFmtId="165" fontId="23" fillId="2" borderId="0" xfId="1" applyNumberFormat="1" applyFont="1" applyFill="1" applyBorder="1"/>
    <xf numFmtId="0" fontId="23" fillId="2" borderId="0" xfId="0" applyFont="1" applyFill="1" applyBorder="1" applyAlignment="1">
      <alignment horizontal="center"/>
    </xf>
    <xf numFmtId="0" fontId="20" fillId="2" borderId="0" xfId="0" applyFont="1" applyFill="1" applyBorder="1" applyAlignment="1">
      <alignment horizontal="center"/>
    </xf>
    <xf numFmtId="0" fontId="20" fillId="2" borderId="5" xfId="0" applyFont="1" applyFill="1" applyBorder="1" applyAlignment="1">
      <alignment horizontal="center"/>
    </xf>
    <xf numFmtId="165" fontId="20" fillId="2" borderId="5" xfId="1" applyNumberFormat="1" applyFont="1" applyFill="1" applyBorder="1"/>
    <xf numFmtId="0" fontId="20" fillId="2" borderId="0" xfId="0" applyFont="1" applyFill="1" applyBorder="1" applyAlignment="1">
      <alignment wrapText="1"/>
    </xf>
    <xf numFmtId="0" fontId="10" fillId="2" borderId="0" xfId="0" applyFont="1" applyFill="1" applyBorder="1" applyAlignment="1">
      <alignment horizontal="left" vertical="top"/>
    </xf>
    <xf numFmtId="0" fontId="20" fillId="2" borderId="0" xfId="0" applyFont="1" applyFill="1" applyBorder="1" applyAlignment="1">
      <alignment horizontal="left" vertical="top"/>
    </xf>
    <xf numFmtId="0" fontId="11" fillId="2" borderId="0" xfId="0" applyFont="1" applyFill="1" applyBorder="1" applyAlignment="1">
      <alignment horizontal="center" vertical="top"/>
    </xf>
    <xf numFmtId="165" fontId="20" fillId="2" borderId="1" xfId="1" applyNumberFormat="1" applyFont="1" applyFill="1" applyBorder="1" applyAlignment="1">
      <alignment horizontal="right" vertical="top" wrapText="1"/>
    </xf>
    <xf numFmtId="0" fontId="23" fillId="2" borderId="4" xfId="0" applyFont="1" applyFill="1" applyBorder="1" applyAlignment="1">
      <alignment horizontal="center"/>
    </xf>
    <xf numFmtId="0" fontId="10" fillId="2" borderId="4" xfId="0" applyFont="1" applyFill="1" applyBorder="1" applyAlignment="1">
      <alignment horizontal="left" vertical="top"/>
    </xf>
    <xf numFmtId="165" fontId="23" fillId="2" borderId="4" xfId="1" applyNumberFormat="1" applyFont="1" applyFill="1" applyBorder="1"/>
    <xf numFmtId="0" fontId="3" fillId="2" borderId="0" xfId="0" applyFont="1" applyFill="1" applyBorder="1" applyAlignment="1">
      <alignment vertical="center"/>
    </xf>
    <xf numFmtId="0" fontId="3" fillId="2" borderId="0" xfId="0" applyFont="1" applyFill="1" applyBorder="1" applyAlignment="1">
      <alignment vertical="center" wrapText="1"/>
    </xf>
    <xf numFmtId="0" fontId="17" fillId="3" borderId="0" xfId="0" applyFont="1" applyFill="1" applyBorder="1"/>
    <xf numFmtId="0" fontId="10" fillId="2" borderId="5" xfId="0" applyFont="1" applyFill="1" applyBorder="1" applyAlignment="1">
      <alignment horizontal="left" vertical="top"/>
    </xf>
    <xf numFmtId="0" fontId="3" fillId="3" borderId="0" xfId="0" applyFont="1" applyFill="1" applyBorder="1" applyAlignment="1"/>
    <xf numFmtId="165" fontId="3" fillId="3" borderId="0" xfId="1" applyNumberFormat="1" applyFont="1" applyFill="1" applyBorder="1"/>
    <xf numFmtId="0" fontId="10" fillId="2" borderId="5" xfId="0" applyFont="1" applyFill="1" applyBorder="1" applyAlignment="1">
      <alignment horizontal="center" vertical="top"/>
    </xf>
    <xf numFmtId="0" fontId="16" fillId="2" borderId="0" xfId="0" applyFont="1" applyFill="1" applyBorder="1"/>
    <xf numFmtId="0" fontId="0" fillId="2" borderId="0" xfId="0" applyFont="1" applyFill="1" applyBorder="1"/>
    <xf numFmtId="165" fontId="0" fillId="2" borderId="0" xfId="1" applyNumberFormat="1" applyFont="1" applyFill="1" applyBorder="1"/>
    <xf numFmtId="165" fontId="23" fillId="2" borderId="0" xfId="0" applyNumberFormat="1" applyFont="1" applyFill="1" applyBorder="1"/>
    <xf numFmtId="164" fontId="20" fillId="2" borderId="0" xfId="1" applyNumberFormat="1" applyFont="1" applyFill="1" applyBorder="1"/>
    <xf numFmtId="164" fontId="23" fillId="2" borderId="5" xfId="1" applyNumberFormat="1" applyFont="1" applyFill="1" applyBorder="1"/>
    <xf numFmtId="165" fontId="0" fillId="2" borderId="0" xfId="0" applyNumberFormat="1" applyFill="1" applyBorder="1"/>
    <xf numFmtId="166" fontId="20" fillId="2" borderId="0" xfId="1" applyNumberFormat="1" applyFont="1" applyFill="1" applyBorder="1"/>
    <xf numFmtId="166" fontId="23" fillId="2" borderId="5" xfId="1" applyNumberFormat="1" applyFont="1" applyFill="1" applyBorder="1"/>
    <xf numFmtId="9" fontId="20" fillId="2" borderId="0" xfId="3" applyFont="1" applyFill="1" applyBorder="1"/>
    <xf numFmtId="9" fontId="23" fillId="2" borderId="5" xfId="3" applyFont="1" applyFill="1" applyBorder="1"/>
    <xf numFmtId="10" fontId="20" fillId="2" borderId="0" xfId="3" applyNumberFormat="1" applyFont="1" applyFill="1" applyBorder="1"/>
    <xf numFmtId="10" fontId="23" fillId="2" borderId="5" xfId="3" applyNumberFormat="1" applyFont="1" applyFill="1" applyBorder="1"/>
    <xf numFmtId="165" fontId="23" fillId="2" borderId="22" xfId="0" applyNumberFormat="1" applyFont="1" applyFill="1" applyBorder="1"/>
    <xf numFmtId="165" fontId="20" fillId="2" borderId="0" xfId="0" applyNumberFormat="1" applyFont="1" applyFill="1" applyBorder="1"/>
    <xf numFmtId="0" fontId="26" fillId="2" borderId="0" xfId="0" applyFont="1" applyFill="1" applyBorder="1"/>
    <xf numFmtId="0" fontId="25" fillId="3" borderId="0" xfId="0" applyFont="1" applyFill="1" applyBorder="1" applyAlignment="1">
      <alignment vertical="center" wrapText="1"/>
    </xf>
    <xf numFmtId="0" fontId="23" fillId="2" borderId="5" xfId="0" applyFont="1" applyFill="1" applyBorder="1" applyAlignment="1">
      <alignment horizontal="center"/>
    </xf>
    <xf numFmtId="0" fontId="20" fillId="2" borderId="0" xfId="1" applyNumberFormat="1" applyFont="1" applyFill="1" applyBorder="1"/>
    <xf numFmtId="0" fontId="20" fillId="4" borderId="0" xfId="0" applyFont="1" applyFill="1" applyBorder="1"/>
    <xf numFmtId="165" fontId="11" fillId="2" borderId="0" xfId="1" applyNumberFormat="1" applyFont="1" applyFill="1" applyBorder="1" applyAlignment="1">
      <alignment horizontal="left" vertical="top" wrapText="1"/>
    </xf>
    <xf numFmtId="165" fontId="11" fillId="4" borderId="0" xfId="1" applyNumberFormat="1" applyFont="1" applyFill="1" applyBorder="1" applyAlignment="1">
      <alignment horizontal="left" vertical="top" wrapText="1"/>
    </xf>
    <xf numFmtId="165" fontId="20" fillId="4" borderId="0" xfId="1" applyNumberFormat="1" applyFont="1" applyFill="1" applyBorder="1"/>
    <xf numFmtId="165" fontId="23" fillId="4" borderId="5" xfId="1" applyNumberFormat="1" applyFont="1" applyFill="1" applyBorder="1"/>
    <xf numFmtId="9" fontId="21" fillId="3" borderId="0" xfId="0" applyNumberFormat="1" applyFont="1" applyFill="1" applyBorder="1" applyAlignment="1">
      <alignment horizontal="center" vertical="center" wrapText="1"/>
    </xf>
    <xf numFmtId="0" fontId="21" fillId="3" borderId="0" xfId="0" applyFont="1" applyFill="1" applyBorder="1" applyAlignment="1">
      <alignment horizontal="center" vertical="center" wrapText="1"/>
    </xf>
    <xf numFmtId="165" fontId="23" fillId="2" borderId="22" xfId="0" applyNumberFormat="1" applyFont="1" applyFill="1" applyBorder="1" applyAlignment="1"/>
    <xf numFmtId="9" fontId="23" fillId="2" borderId="5" xfId="3" applyNumberFormat="1" applyFont="1" applyFill="1" applyBorder="1"/>
    <xf numFmtId="10" fontId="23" fillId="2" borderId="0" xfId="3" applyNumberFormat="1" applyFont="1" applyFill="1" applyBorder="1"/>
    <xf numFmtId="0" fontId="3" fillId="3" borderId="0" xfId="0" applyFont="1" applyFill="1" applyBorder="1" applyAlignment="1">
      <alignment horizontal="center"/>
    </xf>
    <xf numFmtId="0" fontId="20" fillId="2" borderId="0" xfId="0" applyFont="1" applyFill="1" applyBorder="1" applyAlignment="1">
      <alignment horizontal="left"/>
    </xf>
    <xf numFmtId="0" fontId="0" fillId="4" borderId="0" xfId="0" applyFont="1" applyFill="1" applyBorder="1"/>
    <xf numFmtId="0" fontId="20" fillId="4" borderId="0" xfId="0" applyFont="1" applyFill="1" applyBorder="1" applyAlignment="1">
      <alignment horizontal="left" vertical="top" wrapText="1"/>
    </xf>
    <xf numFmtId="0" fontId="27" fillId="0" borderId="0" xfId="5"/>
    <xf numFmtId="0" fontId="3" fillId="3" borderId="3" xfId="0" applyFont="1" applyFill="1" applyBorder="1" applyAlignment="1">
      <alignment vertical="center"/>
    </xf>
    <xf numFmtId="0" fontId="20" fillId="5" borderId="0" xfId="5" applyFont="1" applyFill="1" applyBorder="1" applyAlignment="1">
      <alignment horizontal="center" vertical="center"/>
    </xf>
    <xf numFmtId="0" fontId="9" fillId="3" borderId="3" xfId="0" applyFont="1" applyFill="1" applyBorder="1" applyAlignment="1">
      <alignment vertical="center"/>
    </xf>
    <xf numFmtId="0" fontId="3" fillId="3" borderId="17" xfId="0" applyFont="1" applyFill="1" applyBorder="1" applyAlignment="1">
      <alignment vertical="center"/>
    </xf>
    <xf numFmtId="164" fontId="0" fillId="2" borderId="0" xfId="0" applyNumberFormat="1" applyFill="1" applyBorder="1"/>
    <xf numFmtId="169" fontId="0" fillId="2" borderId="0" xfId="0" applyNumberFormat="1" applyFill="1" applyBorder="1"/>
    <xf numFmtId="170" fontId="0" fillId="2" borderId="0" xfId="0" applyNumberFormat="1" applyFill="1" applyBorder="1"/>
    <xf numFmtId="169" fontId="20" fillId="2" borderId="0" xfId="0" applyNumberFormat="1" applyFont="1" applyFill="1" applyBorder="1"/>
    <xf numFmtId="0" fontId="2" fillId="2" borderId="1" xfId="2" applyFont="1" applyFill="1" applyBorder="1" applyAlignment="1">
      <alignment horizontal="center" vertical="center" wrapText="1"/>
    </xf>
    <xf numFmtId="0" fontId="4" fillId="2" borderId="1" xfId="0" applyFont="1" applyFill="1" applyBorder="1"/>
    <xf numFmtId="0" fontId="3" fillId="3" borderId="0" xfId="0" applyFont="1" applyFill="1" applyBorder="1" applyAlignment="1">
      <alignment horizontal="center" vertical="center" wrapText="1"/>
    </xf>
    <xf numFmtId="165" fontId="23" fillId="0" borderId="5" xfId="1" applyNumberFormat="1" applyFont="1" applyFill="1" applyBorder="1"/>
    <xf numFmtId="171" fontId="0" fillId="2" borderId="0" xfId="0" applyNumberFormat="1" applyFill="1" applyBorder="1"/>
    <xf numFmtId="165" fontId="10" fillId="2" borderId="5" xfId="1" applyNumberFormat="1" applyFont="1" applyFill="1" applyBorder="1" applyAlignment="1">
      <alignment horizontal="left" vertical="top" wrapText="1"/>
    </xf>
    <xf numFmtId="0" fontId="3" fillId="3"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28" fillId="2" borderId="3" xfId="0" applyFont="1" applyFill="1" applyBorder="1" applyAlignment="1">
      <alignment vertical="center" wrapText="1"/>
    </xf>
    <xf numFmtId="0" fontId="18" fillId="2" borderId="3" xfId="0" applyFont="1" applyFill="1" applyBorder="1" applyAlignment="1">
      <alignment vertical="center"/>
    </xf>
    <xf numFmtId="0" fontId="3" fillId="3" borderId="0" xfId="0" applyFont="1" applyFill="1" applyBorder="1" applyAlignment="1">
      <alignment horizontal="left" vertical="top"/>
    </xf>
    <xf numFmtId="165" fontId="4" fillId="2" borderId="0" xfId="1" applyNumberFormat="1" applyFont="1" applyFill="1" applyBorder="1" applyAlignment="1">
      <alignment horizontal="right" vertical="top" wrapText="1"/>
    </xf>
    <xf numFmtId="165" fontId="12" fillId="2" borderId="0" xfId="1" applyNumberFormat="1" applyFont="1" applyFill="1" applyBorder="1" applyAlignment="1">
      <alignment horizontal="right" vertical="top" wrapText="1"/>
    </xf>
    <xf numFmtId="165" fontId="12" fillId="2" borderId="6" xfId="1" applyNumberFormat="1" applyFont="1" applyFill="1" applyBorder="1" applyAlignment="1">
      <alignment horizontal="right" vertical="top" wrapText="1"/>
    </xf>
    <xf numFmtId="165" fontId="4" fillId="2" borderId="4" xfId="1" applyNumberFormat="1" applyFont="1" applyFill="1" applyBorder="1" applyAlignment="1">
      <alignment horizontal="right" vertical="top" wrapText="1"/>
    </xf>
    <xf numFmtId="165" fontId="12" fillId="2" borderId="4" xfId="1" applyNumberFormat="1" applyFont="1" applyFill="1" applyBorder="1" applyAlignment="1">
      <alignment horizontal="right" vertical="top" wrapText="1"/>
    </xf>
    <xf numFmtId="165" fontId="12" fillId="2" borderId="5" xfId="1" applyNumberFormat="1" applyFont="1" applyFill="1" applyBorder="1" applyAlignment="1">
      <alignment horizontal="right" vertical="top" wrapText="1"/>
    </xf>
    <xf numFmtId="165" fontId="23" fillId="2" borderId="5" xfId="1" applyNumberFormat="1" applyFont="1" applyFill="1" applyBorder="1" applyAlignment="1">
      <alignment horizontal="right" wrapText="1"/>
    </xf>
    <xf numFmtId="0" fontId="3" fillId="3" borderId="0" xfId="0" applyFont="1" applyFill="1" applyBorder="1" applyAlignment="1">
      <alignment horizontal="center" vertical="center" wrapText="1"/>
    </xf>
    <xf numFmtId="0" fontId="20" fillId="2" borderId="0" xfId="0" applyFont="1" applyFill="1" applyBorder="1" applyAlignment="1">
      <alignment vertical="center" wrapText="1"/>
    </xf>
    <xf numFmtId="0" fontId="11" fillId="2" borderId="0" xfId="0" applyFont="1" applyFill="1" applyBorder="1" applyAlignment="1">
      <alignment vertical="center" wrapText="1"/>
    </xf>
    <xf numFmtId="165" fontId="20" fillId="2" borderId="0" xfId="1" applyNumberFormat="1" applyFont="1" applyFill="1" applyBorder="1" applyAlignment="1">
      <alignment horizontal="left"/>
    </xf>
    <xf numFmtId="0" fontId="31" fillId="2" borderId="0" xfId="0" applyFont="1" applyFill="1" applyBorder="1" applyAlignment="1">
      <alignment horizontal="left"/>
    </xf>
    <xf numFmtId="165" fontId="31" fillId="2" borderId="0" xfId="1" applyNumberFormat="1" applyFont="1" applyFill="1" applyBorder="1" applyAlignment="1">
      <alignment horizontal="left"/>
    </xf>
    <xf numFmtId="165" fontId="31" fillId="2" borderId="5" xfId="0" applyNumberFormat="1" applyFont="1" applyFill="1" applyBorder="1"/>
    <xf numFmtId="0" fontId="32" fillId="2" borderId="0" xfId="0" applyFont="1" applyFill="1" applyBorder="1"/>
    <xf numFmtId="0" fontId="31" fillId="2" borderId="5" xfId="0" applyFont="1" applyFill="1" applyBorder="1" applyAlignment="1">
      <alignment horizontal="center"/>
    </xf>
    <xf numFmtId="0" fontId="33" fillId="2" borderId="5" xfId="0" applyFont="1" applyFill="1" applyBorder="1" applyAlignment="1">
      <alignment horizontal="left" vertical="top" wrapText="1"/>
    </xf>
    <xf numFmtId="0" fontId="31" fillId="2" borderId="0" xfId="0" applyFont="1" applyFill="1" applyBorder="1" applyAlignment="1">
      <alignment horizontal="center"/>
    </xf>
    <xf numFmtId="0" fontId="20" fillId="2" borderId="0" xfId="0" applyFont="1" applyFill="1" applyBorder="1" applyAlignment="1">
      <alignment horizontal="center" vertical="center"/>
    </xf>
    <xf numFmtId="0" fontId="20" fillId="2" borderId="2" xfId="0" applyFont="1" applyFill="1" applyBorder="1" applyAlignment="1">
      <alignment horizontal="center" vertical="center"/>
    </xf>
    <xf numFmtId="0" fontId="19" fillId="2" borderId="0" xfId="0" applyFont="1" applyFill="1" applyBorder="1" applyAlignment="1">
      <alignment horizontal="left" vertical="center"/>
    </xf>
    <xf numFmtId="0" fontId="34" fillId="2" borderId="0" xfId="0" applyFont="1" applyFill="1" applyBorder="1"/>
    <xf numFmtId="0" fontId="3" fillId="3" borderId="0" xfId="0" applyFont="1" applyFill="1" applyBorder="1" applyAlignment="1">
      <alignment horizontal="left" vertical="center"/>
    </xf>
    <xf numFmtId="3" fontId="20" fillId="2" borderId="0" xfId="0" applyNumberFormat="1" applyFont="1" applyFill="1" applyBorder="1" applyAlignment="1">
      <alignment wrapText="1"/>
    </xf>
    <xf numFmtId="0" fontId="23" fillId="2" borderId="4" xfId="0" applyFont="1" applyFill="1" applyBorder="1" applyAlignment="1">
      <alignment wrapText="1"/>
    </xf>
    <xf numFmtId="3" fontId="23" fillId="2" borderId="4" xfId="0" applyNumberFormat="1" applyFont="1" applyFill="1" applyBorder="1" applyAlignment="1">
      <alignment wrapText="1"/>
    </xf>
    <xf numFmtId="3" fontId="20" fillId="2" borderId="0" xfId="0" applyNumberFormat="1" applyFont="1" applyFill="1" applyBorder="1"/>
    <xf numFmtId="0" fontId="20" fillId="2" borderId="0" xfId="0" applyFont="1" applyFill="1" applyBorder="1" applyAlignment="1">
      <alignment horizontal="left" wrapText="1"/>
    </xf>
    <xf numFmtId="0" fontId="20" fillId="2" borderId="0" xfId="0" applyFont="1" applyFill="1" applyBorder="1" applyAlignment="1">
      <alignment horizontal="right" wrapText="1"/>
    </xf>
    <xf numFmtId="0" fontId="30" fillId="2" borderId="0" xfId="0" applyFont="1" applyFill="1" applyBorder="1"/>
    <xf numFmtId="173" fontId="20" fillId="2" borderId="0" xfId="0" applyNumberFormat="1" applyFont="1" applyFill="1" applyBorder="1" applyAlignment="1">
      <alignment wrapText="1"/>
    </xf>
    <xf numFmtId="0" fontId="20" fillId="2" borderId="0" xfId="0" applyFont="1" applyFill="1" applyBorder="1" applyAlignment="1">
      <alignment horizontal="center" wrapText="1"/>
    </xf>
    <xf numFmtId="0" fontId="20" fillId="2" borderId="2" xfId="0" applyFont="1" applyFill="1" applyBorder="1" applyAlignment="1">
      <alignment wrapText="1"/>
    </xf>
    <xf numFmtId="3" fontId="20" fillId="2" borderId="2" xfId="0" applyNumberFormat="1" applyFont="1" applyFill="1" applyBorder="1" applyAlignment="1">
      <alignment wrapText="1"/>
    </xf>
    <xf numFmtId="0" fontId="18" fillId="2" borderId="0" xfId="0" applyFont="1" applyFill="1" applyBorder="1" applyAlignment="1">
      <alignment horizontal="left" vertical="center"/>
    </xf>
    <xf numFmtId="0" fontId="23" fillId="5" borderId="4" xfId="0" applyFont="1" applyFill="1" applyBorder="1" applyAlignment="1">
      <alignment wrapText="1"/>
    </xf>
    <xf numFmtId="0" fontId="23" fillId="5" borderId="4" xfId="0" applyFont="1" applyFill="1" applyBorder="1" applyAlignment="1">
      <alignment horizontal="left" wrapText="1"/>
    </xf>
    <xf numFmtId="3" fontId="23" fillId="2" borderId="0" xfId="5" applyNumberFormat="1" applyFont="1" applyFill="1" applyBorder="1" applyAlignment="1">
      <alignment horizontal="right" vertical="center"/>
    </xf>
    <xf numFmtId="167" fontId="23" fillId="0" borderId="0" xfId="5" applyNumberFormat="1" applyFont="1" applyFill="1" applyBorder="1" applyAlignment="1">
      <alignment horizontal="right" vertical="center"/>
    </xf>
    <xf numFmtId="3" fontId="20" fillId="2" borderId="0" xfId="5" applyNumberFormat="1" applyFont="1" applyFill="1" applyBorder="1" applyAlignment="1">
      <alignment horizontal="right" vertical="center"/>
    </xf>
    <xf numFmtId="167" fontId="20" fillId="0" borderId="0" xfId="5" applyNumberFormat="1" applyFont="1" applyFill="1" applyBorder="1" applyAlignment="1">
      <alignment horizontal="right" vertical="center"/>
    </xf>
    <xf numFmtId="3" fontId="20" fillId="5" borderId="0" xfId="5"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0" fontId="9" fillId="3" borderId="3" xfId="0" applyFont="1" applyFill="1" applyBorder="1" applyAlignment="1">
      <alignment horizontal="right" vertical="center"/>
    </xf>
    <xf numFmtId="3" fontId="20" fillId="5" borderId="2" xfId="5" applyNumberFormat="1" applyFont="1" applyFill="1" applyBorder="1" applyAlignment="1">
      <alignment horizontal="right" vertical="center"/>
    </xf>
    <xf numFmtId="9" fontId="20" fillId="0" borderId="2" xfId="3" applyFont="1" applyFill="1" applyBorder="1" applyAlignment="1">
      <alignment horizontal="right" wrapText="1"/>
    </xf>
    <xf numFmtId="0" fontId="36" fillId="2" borderId="0" xfId="0" applyFont="1" applyFill="1" applyBorder="1"/>
    <xf numFmtId="3" fontId="24" fillId="2" borderId="0" xfId="5" applyNumberFormat="1" applyFont="1" applyFill="1" applyBorder="1" applyAlignment="1">
      <alignment horizontal="right" vertical="center"/>
    </xf>
    <xf numFmtId="167" fontId="24" fillId="0" borderId="0" xfId="5" applyNumberFormat="1" applyFont="1" applyFill="1" applyBorder="1" applyAlignment="1">
      <alignment horizontal="right" vertical="center"/>
    </xf>
    <xf numFmtId="0" fontId="37" fillId="0" borderId="0" xfId="5" applyFont="1"/>
    <xf numFmtId="0" fontId="38" fillId="0" borderId="0" xfId="0" applyFont="1"/>
    <xf numFmtId="167" fontId="29" fillId="0" borderId="0" xfId="5" applyNumberFormat="1" applyFont="1" applyFill="1" applyBorder="1" applyAlignment="1">
      <alignment horizontal="right" vertical="center"/>
    </xf>
    <xf numFmtId="0" fontId="36" fillId="2" borderId="0" xfId="0" applyFont="1" applyFill="1" applyBorder="1" applyAlignment="1">
      <alignment horizontal="center"/>
    </xf>
    <xf numFmtId="0" fontId="36" fillId="2" borderId="0" xfId="0" applyFont="1" applyFill="1" applyBorder="1" applyAlignment="1">
      <alignment wrapText="1"/>
    </xf>
    <xf numFmtId="3" fontId="36" fillId="2" borderId="0" xfId="0" applyNumberFormat="1" applyFont="1" applyFill="1" applyBorder="1" applyAlignment="1">
      <alignment wrapText="1"/>
    </xf>
    <xf numFmtId="0" fontId="40" fillId="2" borderId="0" xfId="8" applyFont="1" applyFill="1" applyBorder="1" applyAlignment="1"/>
    <xf numFmtId="0" fontId="41" fillId="2" borderId="0" xfId="8" applyFont="1" applyFill="1" applyBorder="1" applyAlignment="1">
      <alignment horizontal="right"/>
    </xf>
    <xf numFmtId="0" fontId="3" fillId="2" borderId="0" xfId="0" applyFont="1" applyFill="1" applyBorder="1" applyAlignment="1">
      <alignment horizontal="left" vertical="center"/>
    </xf>
    <xf numFmtId="0" fontId="11" fillId="2" borderId="0" xfId="9" applyFont="1" applyFill="1" applyBorder="1" applyAlignment="1">
      <alignment vertical="center"/>
    </xf>
    <xf numFmtId="0" fontId="10" fillId="2" borderId="0" xfId="9" applyFont="1" applyFill="1" applyBorder="1" applyAlignment="1">
      <alignment horizontal="center" vertical="center"/>
    </xf>
    <xf numFmtId="0" fontId="11" fillId="2" borderId="0" xfId="9" applyFont="1" applyFill="1" applyBorder="1" applyAlignment="1">
      <alignment horizontal="center" vertical="center"/>
    </xf>
    <xf numFmtId="0" fontId="11" fillId="2" borderId="0" xfId="9" applyFont="1" applyFill="1" applyBorder="1" applyAlignment="1">
      <alignment vertical="center" wrapText="1"/>
    </xf>
    <xf numFmtId="0" fontId="10" fillId="2" borderId="0" xfId="9" applyFont="1" applyFill="1" applyBorder="1" applyAlignment="1">
      <alignment vertical="center"/>
    </xf>
    <xf numFmtId="0" fontId="11" fillId="2" borderId="0" xfId="9" applyFont="1" applyFill="1" applyBorder="1">
      <alignment vertical="center"/>
    </xf>
    <xf numFmtId="0" fontId="11" fillId="2" borderId="0" xfId="9" applyFont="1" applyFill="1" applyBorder="1" applyAlignment="1">
      <alignment horizontal="left" vertical="center" wrapText="1"/>
    </xf>
    <xf numFmtId="0" fontId="11" fillId="2" borderId="0" xfId="9" applyFont="1" applyFill="1" applyBorder="1" applyAlignment="1">
      <alignment horizontal="left" vertical="center"/>
    </xf>
    <xf numFmtId="0" fontId="11" fillId="2" borderId="0" xfId="12" applyFont="1" applyFill="1" applyBorder="1">
      <alignment vertical="center"/>
    </xf>
    <xf numFmtId="0" fontId="10" fillId="2" borderId="0" xfId="13" applyFont="1" applyFill="1" applyBorder="1"/>
    <xf numFmtId="0" fontId="10" fillId="2" borderId="0" xfId="13" applyFont="1" applyFill="1" applyBorder="1" applyAlignment="1">
      <alignment vertical="center"/>
    </xf>
    <xf numFmtId="0" fontId="10" fillId="5" borderId="0" xfId="9" applyFont="1" applyFill="1" applyBorder="1" applyAlignment="1">
      <alignment horizontal="center" vertical="center"/>
    </xf>
    <xf numFmtId="0" fontId="11" fillId="5" borderId="0" xfId="9" applyFont="1" applyFill="1" applyBorder="1">
      <alignment vertical="center"/>
    </xf>
    <xf numFmtId="0" fontId="10" fillId="2" borderId="4" xfId="9" applyFont="1" applyFill="1" applyBorder="1" applyAlignment="1">
      <alignment horizontal="center" vertical="center"/>
    </xf>
    <xf numFmtId="0" fontId="10" fillId="2" borderId="4" xfId="9" applyFont="1" applyFill="1" applyBorder="1" applyAlignment="1">
      <alignment vertical="center"/>
    </xf>
    <xf numFmtId="0" fontId="43" fillId="2" borderId="0" xfId="9" applyFont="1" applyFill="1" applyBorder="1" applyAlignment="1">
      <alignment horizontal="center" vertical="center"/>
    </xf>
    <xf numFmtId="0" fontId="43" fillId="2" borderId="0" xfId="9" applyFont="1" applyFill="1" applyBorder="1" applyAlignment="1">
      <alignment vertical="center"/>
    </xf>
    <xf numFmtId="3" fontId="44" fillId="2" borderId="0" xfId="0" applyNumberFormat="1" applyFont="1" applyFill="1" applyBorder="1" applyAlignment="1">
      <alignment wrapText="1"/>
    </xf>
    <xf numFmtId="0" fontId="10" fillId="2" borderId="4" xfId="9" applyFont="1" applyFill="1" applyBorder="1" applyAlignment="1">
      <alignment vertical="center" wrapText="1"/>
    </xf>
    <xf numFmtId="0" fontId="0" fillId="2" borderId="0" xfId="0" applyFont="1" applyFill="1"/>
    <xf numFmtId="0" fontId="11" fillId="2" borderId="0" xfId="9" applyFont="1" applyFill="1" applyBorder="1" applyAlignment="1">
      <alignment horizontal="left" vertical="top" wrapText="1"/>
    </xf>
    <xf numFmtId="0" fontId="15" fillId="2" borderId="0" xfId="9" applyFont="1" applyFill="1" applyBorder="1" applyAlignment="1">
      <alignment vertical="center"/>
    </xf>
    <xf numFmtId="0" fontId="15" fillId="2" borderId="0" xfId="9" applyFont="1" applyFill="1" applyBorder="1" applyAlignment="1">
      <alignment horizontal="center" vertical="center"/>
    </xf>
    <xf numFmtId="0" fontId="15" fillId="2" borderId="0" xfId="9" applyFont="1" applyFill="1" applyBorder="1" applyAlignment="1">
      <alignment horizontal="left" vertical="top" wrapText="1"/>
    </xf>
    <xf numFmtId="3" fontId="24" fillId="2" borderId="0" xfId="0" applyNumberFormat="1" applyFont="1" applyFill="1" applyBorder="1" applyAlignment="1">
      <alignment wrapText="1"/>
    </xf>
    <xf numFmtId="0" fontId="38" fillId="2" borderId="0" xfId="0" applyFont="1" applyFill="1"/>
    <xf numFmtId="0" fontId="20" fillId="2" borderId="0" xfId="0" applyFont="1" applyFill="1" applyBorder="1" applyAlignment="1">
      <alignment wrapText="1"/>
    </xf>
    <xf numFmtId="15" fontId="3" fillId="3" borderId="0" xfId="0" quotePrefix="1" applyNumberFormat="1" applyFont="1" applyFill="1" applyBorder="1" applyAlignment="1">
      <alignment horizontal="right" vertical="center" wrapText="1"/>
    </xf>
    <xf numFmtId="0" fontId="10" fillId="5" borderId="0" xfId="10" quotePrefix="1" applyFont="1" applyFill="1" applyBorder="1">
      <alignment horizontal="center" vertical="center"/>
    </xf>
    <xf numFmtId="0" fontId="10" fillId="5" borderId="0" xfId="9" applyFont="1" applyFill="1" applyBorder="1" applyAlignment="1" applyProtection="1">
      <alignment horizontal="center" vertical="center" wrapText="1"/>
    </xf>
    <xf numFmtId="3" fontId="31" fillId="2" borderId="4" xfId="0" applyNumberFormat="1" applyFont="1" applyFill="1" applyBorder="1" applyAlignment="1">
      <alignment wrapText="1"/>
    </xf>
    <xf numFmtId="0" fontId="28" fillId="2" borderId="0" xfId="0" applyFont="1" applyFill="1" applyBorder="1" applyAlignment="1">
      <alignment horizontal="left" vertical="center" wrapText="1"/>
    </xf>
    <xf numFmtId="14" fontId="3" fillId="3" borderId="17" xfId="0" applyNumberFormat="1" applyFont="1" applyFill="1" applyBorder="1" applyAlignment="1">
      <alignment horizontal="center" vertical="center"/>
    </xf>
    <xf numFmtId="0" fontId="23" fillId="2" borderId="10" xfId="0" applyFont="1" applyFill="1" applyBorder="1" applyAlignment="1">
      <alignment horizontal="left"/>
    </xf>
    <xf numFmtId="0" fontId="23" fillId="2" borderId="13" xfId="0" applyFont="1" applyFill="1" applyBorder="1"/>
    <xf numFmtId="0" fontId="20" fillId="2" borderId="9" xfId="0" applyFont="1" applyFill="1" applyBorder="1" applyAlignment="1">
      <alignment horizontal="left"/>
    </xf>
    <xf numFmtId="0" fontId="20" fillId="2" borderId="12" xfId="0" applyFont="1" applyFill="1" applyBorder="1"/>
    <xf numFmtId="174" fontId="20" fillId="2" borderId="9" xfId="1" applyNumberFormat="1" applyFont="1" applyFill="1" applyBorder="1" applyAlignment="1">
      <alignment horizontal="right"/>
    </xf>
    <xf numFmtId="174" fontId="14" fillId="0" borderId="9" xfId="1" applyNumberFormat="1" applyFont="1" applyBorder="1" applyAlignment="1">
      <alignment horizontal="right" vertical="center" wrapText="1"/>
    </xf>
    <xf numFmtId="174" fontId="14" fillId="0" borderId="12" xfId="1" applyNumberFormat="1" applyFont="1" applyBorder="1" applyAlignment="1">
      <alignment horizontal="right" vertical="center" wrapText="1"/>
    </xf>
    <xf numFmtId="174" fontId="14" fillId="0" borderId="14" xfId="1" applyNumberFormat="1" applyFont="1" applyBorder="1" applyAlignment="1">
      <alignment horizontal="right" vertical="center" wrapText="1"/>
    </xf>
    <xf numFmtId="174" fontId="23" fillId="2" borderId="10" xfId="1" applyNumberFormat="1" applyFont="1" applyFill="1" applyBorder="1"/>
    <xf numFmtId="174" fontId="23" fillId="2" borderId="7" xfId="1" applyNumberFormat="1" applyFont="1" applyFill="1" applyBorder="1"/>
    <xf numFmtId="174" fontId="20" fillId="2" borderId="9" xfId="1" applyNumberFormat="1" applyFont="1" applyFill="1" applyBorder="1"/>
    <xf numFmtId="174" fontId="20" fillId="2" borderId="14" xfId="1" applyNumberFormat="1" applyFont="1" applyFill="1" applyBorder="1"/>
    <xf numFmtId="174" fontId="23" fillId="9" borderId="7" xfId="1" applyNumberFormat="1" applyFont="1" applyFill="1" applyBorder="1"/>
    <xf numFmtId="174" fontId="20" fillId="9" borderId="14" xfId="1" applyNumberFormat="1" applyFont="1" applyFill="1" applyBorder="1"/>
    <xf numFmtId="0" fontId="22" fillId="2" borderId="1" xfId="0" applyFont="1" applyFill="1" applyBorder="1" applyAlignment="1">
      <alignment horizontal="center"/>
    </xf>
    <xf numFmtId="0" fontId="22" fillId="2" borderId="0" xfId="0" applyFont="1" applyFill="1" applyAlignment="1">
      <alignment horizontal="center"/>
    </xf>
    <xf numFmtId="0" fontId="31" fillId="2" borderId="10" xfId="0" applyFont="1" applyFill="1" applyBorder="1" applyAlignment="1">
      <alignment horizontal="left"/>
    </xf>
    <xf numFmtId="174" fontId="46" fillId="0" borderId="10" xfId="1" applyNumberFormat="1" applyFont="1" applyBorder="1" applyAlignment="1">
      <alignment horizontal="right" vertical="center" wrapText="1"/>
    </xf>
    <xf numFmtId="174" fontId="46" fillId="0" borderId="7" xfId="1" applyNumberFormat="1" applyFont="1" applyBorder="1" applyAlignment="1">
      <alignment horizontal="right" vertical="center" wrapText="1"/>
    </xf>
    <xf numFmtId="174" fontId="46" fillId="0" borderId="13" xfId="1" applyNumberFormat="1" applyFont="1" applyBorder="1" applyAlignment="1">
      <alignment horizontal="right" vertical="center" wrapText="1"/>
    </xf>
    <xf numFmtId="174" fontId="31" fillId="2" borderId="13" xfId="1" applyNumberFormat="1" applyFont="1" applyFill="1" applyBorder="1" applyAlignment="1">
      <alignment horizontal="left"/>
    </xf>
    <xf numFmtId="174" fontId="46" fillId="0" borderId="4" xfId="1" applyNumberFormat="1" applyFont="1" applyBorder="1" applyAlignment="1">
      <alignment horizontal="right" vertical="center" wrapText="1"/>
    </xf>
    <xf numFmtId="0" fontId="45" fillId="3" borderId="18" xfId="0" applyFont="1" applyFill="1" applyBorder="1" applyAlignment="1">
      <alignment vertical="center" wrapText="1"/>
    </xf>
    <xf numFmtId="0" fontId="44" fillId="2" borderId="0" xfId="0" applyFont="1" applyFill="1" applyAlignment="1">
      <alignment wrapText="1"/>
    </xf>
    <xf numFmtId="0" fontId="47" fillId="2" borderId="0" xfId="4" applyFont="1" applyFill="1" applyBorder="1" applyAlignment="1">
      <alignment vertical="center"/>
    </xf>
    <xf numFmtId="0" fontId="0" fillId="2" borderId="0" xfId="0" applyFill="1" applyAlignment="1">
      <alignment vertical="center"/>
    </xf>
    <xf numFmtId="0" fontId="32" fillId="2" borderId="0" xfId="0" applyFont="1" applyFill="1"/>
    <xf numFmtId="0" fontId="49" fillId="3" borderId="0" xfId="4" applyFont="1" applyFill="1" applyBorder="1"/>
    <xf numFmtId="0" fontId="50" fillId="3" borderId="0" xfId="4" applyFont="1" applyFill="1" applyBorder="1"/>
    <xf numFmtId="0" fontId="23" fillId="0" borderId="0" xfId="5" quotePrefix="1" applyFont="1" applyFill="1" applyBorder="1" applyAlignment="1">
      <alignment horizontal="left" vertical="center"/>
    </xf>
    <xf numFmtId="0" fontId="23" fillId="0" borderId="0" xfId="5" applyFont="1" applyFill="1" applyBorder="1" applyAlignment="1">
      <alignment wrapText="1"/>
    </xf>
    <xf numFmtId="0" fontId="24" fillId="0" borderId="0" xfId="5" applyFont="1" applyFill="1" applyBorder="1" applyAlignment="1">
      <alignment wrapText="1"/>
    </xf>
    <xf numFmtId="0" fontId="23" fillId="0" borderId="2" xfId="5" applyFont="1" applyFill="1" applyBorder="1" applyAlignment="1">
      <alignment wrapText="1"/>
    </xf>
    <xf numFmtId="0" fontId="20" fillId="0" borderId="0" xfId="5" quotePrefix="1" applyFont="1" applyFill="1" applyBorder="1" applyAlignment="1">
      <alignment horizontal="left" vertical="center"/>
    </xf>
    <xf numFmtId="0" fontId="28" fillId="2" borderId="0" xfId="0" applyFont="1" applyFill="1" applyAlignment="1">
      <alignment horizontal="center"/>
    </xf>
    <xf numFmtId="0" fontId="3" fillId="3" borderId="0" xfId="0" applyFont="1" applyFill="1" applyAlignment="1">
      <alignment horizontal="center"/>
    </xf>
    <xf numFmtId="0" fontId="6" fillId="3" borderId="0" xfId="0" applyFont="1" applyFill="1" applyAlignment="1">
      <alignment horizontal="center"/>
    </xf>
    <xf numFmtId="0" fontId="6" fillId="3" borderId="0" xfId="0" applyFont="1" applyFill="1" applyAlignment="1">
      <alignment vertical="center"/>
    </xf>
    <xf numFmtId="0" fontId="6" fillId="3" borderId="0" xfId="0" applyFont="1" applyFill="1" applyAlignment="1">
      <alignment horizontal="center" vertical="center"/>
    </xf>
    <xf numFmtId="0" fontId="51" fillId="3" borderId="0" xfId="0" applyFont="1" applyFill="1" applyBorder="1" applyAlignment="1">
      <alignment horizontal="left" vertical="top" wrapText="1"/>
    </xf>
    <xf numFmtId="0" fontId="51" fillId="3" borderId="23" xfId="0" applyFont="1" applyFill="1" applyBorder="1" applyAlignment="1">
      <alignment horizontal="left" vertical="top" wrapText="1"/>
    </xf>
    <xf numFmtId="0" fontId="51" fillId="3" borderId="18" xfId="0" applyFont="1" applyFill="1" applyBorder="1" applyAlignment="1">
      <alignment horizontal="left" vertical="top" wrapText="1" indent="1"/>
    </xf>
    <xf numFmtId="0" fontId="11" fillId="2" borderId="0" xfId="0" applyFont="1" applyFill="1"/>
    <xf numFmtId="165" fontId="20" fillId="2" borderId="0" xfId="0" applyNumberFormat="1" applyFont="1" applyFill="1"/>
    <xf numFmtId="0" fontId="11" fillId="2" borderId="1" xfId="0" applyFont="1" applyFill="1" applyBorder="1"/>
    <xf numFmtId="165" fontId="20" fillId="2" borderId="1" xfId="0" applyNumberFormat="1" applyFont="1" applyFill="1" applyBorder="1"/>
    <xf numFmtId="0" fontId="20" fillId="2" borderId="0" xfId="0" applyFont="1" applyFill="1" applyAlignment="1">
      <alignment wrapText="1"/>
    </xf>
    <xf numFmtId="168" fontId="20" fillId="2" borderId="0" xfId="0" applyNumberFormat="1" applyFont="1" applyFill="1" applyAlignment="1">
      <alignment wrapText="1"/>
    </xf>
    <xf numFmtId="10" fontId="20" fillId="2" borderId="0" xfId="3" applyNumberFormat="1" applyFont="1" applyFill="1" applyAlignment="1">
      <alignment wrapText="1"/>
    </xf>
    <xf numFmtId="168" fontId="23" fillId="2" borderId="4" xfId="0" applyNumberFormat="1" applyFont="1" applyFill="1" applyBorder="1" applyAlignment="1">
      <alignment wrapText="1"/>
    </xf>
    <xf numFmtId="9" fontId="53" fillId="3" borderId="0" xfId="0" applyNumberFormat="1" applyFont="1" applyFill="1" applyBorder="1" applyAlignment="1">
      <alignment horizontal="left" vertical="center" wrapText="1"/>
    </xf>
    <xf numFmtId="9" fontId="53" fillId="3" borderId="0" xfId="0" applyNumberFormat="1" applyFont="1" applyFill="1" applyBorder="1" applyAlignment="1">
      <alignment horizontal="left" vertical="center" wrapText="1" indent="1"/>
    </xf>
    <xf numFmtId="0" fontId="53" fillId="3" borderId="0" xfId="0" applyFont="1" applyFill="1" applyBorder="1" applyAlignment="1">
      <alignment horizontal="left" vertical="center" wrapText="1" indent="1"/>
    </xf>
    <xf numFmtId="173" fontId="23" fillId="2" borderId="4" xfId="3" applyNumberFormat="1" applyFont="1" applyFill="1" applyBorder="1" applyAlignment="1">
      <alignment wrapText="1"/>
    </xf>
    <xf numFmtId="173" fontId="20" fillId="2" borderId="0" xfId="3" applyNumberFormat="1" applyFont="1" applyFill="1"/>
    <xf numFmtId="0" fontId="11" fillId="2" borderId="0" xfId="0" applyFont="1" applyFill="1" applyBorder="1" applyAlignment="1">
      <alignment horizontal="left" vertical="top" wrapText="1"/>
    </xf>
    <xf numFmtId="0" fontId="3" fillId="3" borderId="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2" borderId="0" xfId="0" applyFont="1" applyFill="1" applyBorder="1" applyAlignment="1">
      <alignment horizontal="left" vertical="top"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top"/>
    </xf>
    <xf numFmtId="0" fontId="3" fillId="3" borderId="0" xfId="0" applyFont="1" applyFill="1" applyBorder="1" applyAlignment="1">
      <alignment horizontal="left" vertical="center"/>
    </xf>
    <xf numFmtId="0" fontId="11" fillId="2" borderId="0" xfId="0" applyFont="1" applyFill="1" applyBorder="1" applyAlignment="1">
      <alignment horizontal="left" vertical="top" wrapText="1"/>
    </xf>
    <xf numFmtId="0" fontId="45" fillId="3" borderId="16" xfId="0" applyFont="1" applyFill="1" applyBorder="1" applyAlignment="1">
      <alignment horizontal="center" vertical="center" wrapText="1"/>
    </xf>
    <xf numFmtId="165" fontId="3" fillId="3" borderId="0" xfId="1" quotePrefix="1" applyNumberFormat="1" applyFont="1" applyFill="1" applyBorder="1" applyAlignment="1">
      <alignment horizontal="center" vertical="center" wrapText="1"/>
    </xf>
    <xf numFmtId="0" fontId="12" fillId="2" borderId="0" xfId="0" applyFont="1" applyFill="1"/>
    <xf numFmtId="0" fontId="4" fillId="2" borderId="0"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right"/>
    </xf>
    <xf numFmtId="0" fontId="12" fillId="2" borderId="0" xfId="0" applyFont="1" applyFill="1" applyAlignment="1">
      <alignment wrapText="1"/>
    </xf>
    <xf numFmtId="165" fontId="11" fillId="2" borderId="0" xfId="1" applyNumberFormat="1" applyFont="1" applyFill="1" applyBorder="1" applyAlignment="1">
      <alignment horizontal="center" vertical="top" wrapText="1"/>
    </xf>
    <xf numFmtId="0" fontId="9" fillId="2" borderId="0" xfId="0" applyFont="1" applyFill="1" applyBorder="1" applyAlignment="1">
      <alignment vertical="center"/>
    </xf>
    <xf numFmtId="0" fontId="9" fillId="3" borderId="0" xfId="0" applyFont="1" applyFill="1" applyBorder="1" applyAlignment="1"/>
    <xf numFmtId="0" fontId="9" fillId="3" borderId="0" xfId="0" applyFont="1" applyFill="1" applyBorder="1" applyAlignment="1">
      <alignment vertical="center" wrapText="1"/>
    </xf>
    <xf numFmtId="0" fontId="54" fillId="2" borderId="0" xfId="0" applyFont="1" applyFill="1" applyBorder="1"/>
    <xf numFmtId="165" fontId="26" fillId="2" borderId="0" xfId="0" applyNumberFormat="1" applyFont="1" applyFill="1" applyBorder="1"/>
    <xf numFmtId="0" fontId="3" fillId="3" borderId="1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10" fillId="2" borderId="0" xfId="9" applyFont="1" applyFill="1" applyBorder="1" applyAlignment="1">
      <alignment horizontal="left" vertical="center"/>
    </xf>
    <xf numFmtId="0" fontId="3" fillId="3" borderId="0" xfId="0" applyFont="1" applyFill="1" applyBorder="1" applyAlignment="1">
      <alignment horizontal="left" vertical="center"/>
    </xf>
    <xf numFmtId="0" fontId="45" fillId="0" borderId="0" xfId="0" applyFont="1" applyFill="1" applyBorder="1" applyAlignment="1">
      <alignment horizontal="center" vertical="center" wrapText="1"/>
    </xf>
    <xf numFmtId="0" fontId="51" fillId="3" borderId="30" xfId="0" applyFont="1" applyFill="1" applyBorder="1" applyAlignment="1">
      <alignment horizontal="left" vertical="top" wrapText="1" indent="1"/>
    </xf>
    <xf numFmtId="0" fontId="51" fillId="3" borderId="24" xfId="0" applyFont="1" applyFill="1" applyBorder="1" applyAlignment="1">
      <alignment horizontal="left" vertical="top" wrapText="1" indent="1"/>
    </xf>
    <xf numFmtId="0" fontId="51" fillId="3" borderId="26" xfId="0" applyFont="1" applyFill="1" applyBorder="1" applyAlignment="1">
      <alignment horizontal="left" vertical="top" wrapText="1" indent="1"/>
    </xf>
    <xf numFmtId="0" fontId="23" fillId="2" borderId="10" xfId="0" quotePrefix="1" applyFont="1" applyFill="1" applyBorder="1" applyAlignment="1">
      <alignment horizontal="left"/>
    </xf>
    <xf numFmtId="0" fontId="20" fillId="2" borderId="9" xfId="0" quotePrefix="1" applyFont="1" applyFill="1" applyBorder="1" applyAlignment="1">
      <alignment horizontal="left"/>
    </xf>
    <xf numFmtId="0" fontId="23" fillId="2" borderId="13" xfId="0" applyFont="1" applyFill="1" applyBorder="1" applyAlignment="1">
      <alignment wrapText="1"/>
    </xf>
    <xf numFmtId="0" fontId="23" fillId="2" borderId="10" xfId="0" quotePrefix="1" applyFont="1" applyFill="1" applyBorder="1" applyAlignment="1">
      <alignment horizontal="left" vertical="center"/>
    </xf>
    <xf numFmtId="0" fontId="20" fillId="2" borderId="12" xfId="0" applyFont="1" applyFill="1" applyBorder="1" applyAlignment="1">
      <alignment horizontal="left" indent="1"/>
    </xf>
    <xf numFmtId="174" fontId="23" fillId="2" borderId="10" xfId="1" applyNumberFormat="1" applyFont="1" applyFill="1" applyBorder="1" applyAlignment="1">
      <alignment vertical="center"/>
    </xf>
    <xf numFmtId="174" fontId="23" fillId="2" borderId="7" xfId="1" applyNumberFormat="1" applyFont="1" applyFill="1" applyBorder="1" applyAlignment="1">
      <alignment vertical="center"/>
    </xf>
    <xf numFmtId="165" fontId="20" fillId="2" borderId="0" xfId="1" applyNumberFormat="1" applyFont="1" applyFill="1" applyBorder="1" applyAlignment="1">
      <alignment horizontal="center" vertical="top" wrapText="1"/>
    </xf>
    <xf numFmtId="165" fontId="23" fillId="2" borderId="4" xfId="1" applyNumberFormat="1" applyFont="1" applyFill="1" applyBorder="1" applyAlignment="1">
      <alignment horizontal="center" vertical="top" wrapText="1"/>
    </xf>
    <xf numFmtId="0" fontId="20" fillId="2" borderId="10" xfId="0" quotePrefix="1" applyFont="1" applyFill="1" applyBorder="1" applyAlignment="1">
      <alignment horizontal="left"/>
    </xf>
    <xf numFmtId="0" fontId="20" fillId="2" borderId="13" xfId="0" applyFont="1" applyFill="1" applyBorder="1" applyAlignment="1">
      <alignment wrapText="1"/>
    </xf>
    <xf numFmtId="0" fontId="20" fillId="2" borderId="13" xfId="0" applyFont="1" applyFill="1" applyBorder="1"/>
    <xf numFmtId="174" fontId="20" fillId="2" borderId="10" xfId="1" applyNumberFormat="1" applyFont="1" applyFill="1" applyBorder="1" applyAlignment="1">
      <alignment horizontal="right"/>
    </xf>
    <xf numFmtId="174" fontId="14" fillId="0" borderId="10" xfId="1" applyNumberFormat="1" applyFont="1" applyBorder="1" applyAlignment="1">
      <alignment horizontal="right" vertical="center" wrapText="1"/>
    </xf>
    <xf numFmtId="174" fontId="14" fillId="0" borderId="7" xfId="1" applyNumberFormat="1" applyFont="1" applyBorder="1" applyAlignment="1">
      <alignment horizontal="right" vertical="center" wrapText="1"/>
    </xf>
    <xf numFmtId="174" fontId="14" fillId="0" borderId="13" xfId="1" applyNumberFormat="1" applyFont="1" applyBorder="1" applyAlignment="1">
      <alignment horizontal="right" vertical="center" wrapText="1"/>
    </xf>
    <xf numFmtId="0" fontId="20" fillId="2" borderId="10" xfId="0" quotePrefix="1" applyFont="1" applyFill="1" applyBorder="1" applyAlignment="1">
      <alignment horizontal="left"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1" fillId="2" borderId="0" xfId="0" applyFont="1" applyFill="1" applyBorder="1" applyAlignment="1">
      <alignment horizontal="left" vertical="top" wrapText="1"/>
    </xf>
    <xf numFmtId="0" fontId="28" fillId="2" borderId="0" xfId="0" applyFont="1" applyFill="1"/>
    <xf numFmtId="0" fontId="55" fillId="2" borderId="0" xfId="0" applyFont="1" applyFill="1"/>
    <xf numFmtId="0" fontId="22" fillId="2" borderId="0" xfId="0" applyFont="1" applyFill="1" applyBorder="1" applyAlignment="1">
      <alignment horizontal="center"/>
    </xf>
    <xf numFmtId="0" fontId="10" fillId="2" borderId="0" xfId="9" applyFont="1" applyFill="1" applyBorder="1" applyAlignment="1">
      <alignment horizontal="left" vertical="center" wrapText="1"/>
    </xf>
    <xf numFmtId="3" fontId="23" fillId="2" borderId="0" xfId="0" applyNumberFormat="1" applyFont="1" applyFill="1" applyBorder="1" applyAlignment="1">
      <alignment wrapText="1"/>
    </xf>
    <xf numFmtId="0" fontId="10" fillId="2" borderId="4" xfId="9" applyFont="1" applyFill="1" applyBorder="1" applyAlignment="1">
      <alignment horizontal="left" vertical="center" wrapText="1"/>
    </xf>
    <xf numFmtId="0" fontId="11" fillId="2" borderId="4" xfId="9" applyFont="1" applyFill="1" applyBorder="1" applyAlignment="1">
      <alignment horizontal="center" vertical="center"/>
    </xf>
    <xf numFmtId="0" fontId="10" fillId="2" borderId="4" xfId="9" applyFont="1" applyFill="1" applyBorder="1" applyAlignment="1">
      <alignment horizontal="left" vertical="center"/>
    </xf>
    <xf numFmtId="3" fontId="31" fillId="2" borderId="0" xfId="0" applyNumberFormat="1" applyFont="1" applyFill="1" applyBorder="1" applyAlignment="1">
      <alignment wrapText="1"/>
    </xf>
    <xf numFmtId="0" fontId="11" fillId="2" borderId="4" xfId="9" applyFont="1" applyFill="1" applyBorder="1" applyAlignment="1">
      <alignment horizontal="left" vertical="center" wrapText="1"/>
    </xf>
    <xf numFmtId="0" fontId="11" fillId="2" borderId="1" xfId="9" applyFont="1" applyFill="1" applyBorder="1" applyAlignment="1">
      <alignment horizontal="center" vertical="center"/>
    </xf>
    <xf numFmtId="0" fontId="11" fillId="2" borderId="1" xfId="9" applyFont="1" applyFill="1" applyBorder="1" applyAlignment="1">
      <alignment horizontal="left" vertical="center"/>
    </xf>
    <xf numFmtId="0" fontId="20" fillId="0" borderId="0" xfId="5" quotePrefix="1" applyFont="1" applyFill="1" applyBorder="1" applyAlignment="1">
      <alignment horizontal="center" vertical="center"/>
    </xf>
    <xf numFmtId="0" fontId="20" fillId="0" borderId="0" xfId="5" applyFont="1" applyFill="1" applyBorder="1" applyAlignment="1">
      <alignment wrapText="1"/>
    </xf>
    <xf numFmtId="3" fontId="24" fillId="0" borderId="0" xfId="5" applyNumberFormat="1" applyFont="1" applyFill="1" applyBorder="1" applyAlignment="1">
      <alignment horizontal="right" vertical="center"/>
    </xf>
    <xf numFmtId="3" fontId="20" fillId="0" borderId="0" xfId="5" applyNumberFormat="1" applyFont="1" applyFill="1" applyBorder="1" applyAlignment="1">
      <alignment horizontal="right" vertical="center"/>
    </xf>
    <xf numFmtId="0" fontId="24" fillId="0" borderId="0" xfId="5" applyFont="1" applyFill="1" applyBorder="1" applyAlignment="1">
      <alignment horizontal="left" wrapText="1" indent="1"/>
    </xf>
    <xf numFmtId="3" fontId="24" fillId="4" borderId="0" xfId="5" applyNumberFormat="1" applyFont="1" applyFill="1" applyBorder="1" applyAlignment="1">
      <alignment horizontal="right" vertical="center"/>
    </xf>
    <xf numFmtId="167" fontId="24" fillId="4" borderId="0" xfId="5" applyNumberFormat="1" applyFont="1" applyFill="1" applyBorder="1" applyAlignment="1">
      <alignment horizontal="right" vertical="center"/>
    </xf>
    <xf numFmtId="3" fontId="23" fillId="4" borderId="0" xfId="5" applyNumberFormat="1" applyFont="1" applyFill="1" applyBorder="1" applyAlignment="1">
      <alignment horizontal="right" vertical="center"/>
    </xf>
    <xf numFmtId="3" fontId="20" fillId="4" borderId="0" xfId="5" applyNumberFormat="1" applyFont="1" applyFill="1" applyBorder="1" applyAlignment="1">
      <alignment horizontal="right" vertical="center"/>
    </xf>
    <xf numFmtId="0" fontId="23" fillId="0" borderId="4" xfId="5" quotePrefix="1" applyFont="1" applyFill="1" applyBorder="1" applyAlignment="1">
      <alignment horizontal="center" vertical="center"/>
    </xf>
    <xf numFmtId="0" fontId="23" fillId="0" borderId="4" xfId="5" applyFont="1" applyFill="1" applyBorder="1" applyAlignment="1">
      <alignment wrapText="1"/>
    </xf>
    <xf numFmtId="167" fontId="23" fillId="0" borderId="4" xfId="5" applyNumberFormat="1" applyFont="1" applyFill="1" applyBorder="1" applyAlignment="1">
      <alignment horizontal="right" vertical="center"/>
    </xf>
    <xf numFmtId="0" fontId="23" fillId="0" borderId="5" xfId="5" quotePrefix="1" applyFont="1" applyFill="1" applyBorder="1" applyAlignment="1">
      <alignment horizontal="center" vertical="center"/>
    </xf>
    <xf numFmtId="0" fontId="23" fillId="0" borderId="5" xfId="5" applyFont="1" applyFill="1" applyBorder="1" applyAlignment="1">
      <alignment wrapText="1"/>
    </xf>
    <xf numFmtId="0" fontId="24" fillId="0" borderId="0" xfId="5" applyFont="1" applyFill="1" applyBorder="1" applyAlignment="1">
      <alignment horizontal="left" wrapText="1" indent="2"/>
    </xf>
    <xf numFmtId="167" fontId="23" fillId="4" borderId="0" xfId="5" applyNumberFormat="1" applyFont="1" applyFill="1" applyBorder="1" applyAlignment="1">
      <alignment horizontal="right" vertical="center"/>
    </xf>
    <xf numFmtId="3" fontId="23" fillId="4" borderId="4" xfId="5" applyNumberFormat="1" applyFont="1" applyFill="1" applyBorder="1" applyAlignment="1">
      <alignment horizontal="right" vertical="center"/>
    </xf>
    <xf numFmtId="3" fontId="23" fillId="4" borderId="5" xfId="5" applyNumberFormat="1" applyFont="1" applyFill="1" applyBorder="1" applyAlignment="1">
      <alignment horizontal="right" vertical="center"/>
    </xf>
    <xf numFmtId="165" fontId="20" fillId="0" borderId="0" xfId="1" applyNumberFormat="1" applyFont="1" applyFill="1" applyBorder="1" applyAlignment="1">
      <alignment horizontal="center" vertical="center"/>
    </xf>
    <xf numFmtId="165" fontId="23" fillId="2" borderId="6" xfId="1" applyNumberFormat="1" applyFont="1" applyFill="1" applyBorder="1"/>
    <xf numFmtId="0" fontId="15" fillId="2" borderId="5" xfId="0" applyFont="1" applyFill="1" applyBorder="1" applyAlignment="1">
      <alignment horizontal="left" vertical="top" indent="2"/>
    </xf>
    <xf numFmtId="165" fontId="24" fillId="2" borderId="6" xfId="1" applyNumberFormat="1" applyFont="1" applyFill="1" applyBorder="1" applyAlignment="1">
      <alignment horizontal="left" indent="1"/>
    </xf>
    <xf numFmtId="0" fontId="20" fillId="2" borderId="6" xfId="0" applyFont="1" applyFill="1" applyBorder="1" applyAlignment="1">
      <alignment horizontal="center"/>
    </xf>
    <xf numFmtId="0" fontId="3" fillId="3" borderId="18" xfId="0" applyFont="1" applyFill="1" applyBorder="1" applyAlignment="1">
      <alignment vertical="center" wrapText="1"/>
    </xf>
    <xf numFmtId="0" fontId="11" fillId="2" borderId="0" xfId="0" applyFont="1" applyFill="1" applyBorder="1" applyAlignment="1">
      <alignment horizontal="left" vertical="top" wrapText="1" indent="2"/>
    </xf>
    <xf numFmtId="165" fontId="20" fillId="2" borderId="9" xfId="1" applyNumberFormat="1" applyFont="1" applyFill="1" applyBorder="1"/>
    <xf numFmtId="9" fontId="20" fillId="2" borderId="9" xfId="3" applyFont="1" applyFill="1" applyBorder="1"/>
    <xf numFmtId="10" fontId="20" fillId="2" borderId="9" xfId="3" applyNumberFormat="1" applyFont="1" applyFill="1" applyBorder="1"/>
    <xf numFmtId="0" fontId="15" fillId="2" borderId="0" xfId="0" applyFont="1" applyFill="1" applyBorder="1" applyAlignment="1">
      <alignment horizontal="left" vertical="top" indent="1"/>
    </xf>
    <xf numFmtId="0" fontId="24" fillId="2" borderId="0" xfId="0" applyFont="1" applyFill="1" applyBorder="1" applyAlignment="1">
      <alignment horizontal="left" indent="1"/>
    </xf>
    <xf numFmtId="0" fontId="25" fillId="3" borderId="15" xfId="0" applyFont="1" applyFill="1" applyBorder="1" applyAlignment="1">
      <alignment horizontal="center" vertical="center" wrapText="1"/>
    </xf>
    <xf numFmtId="0" fontId="3" fillId="3" borderId="23" xfId="0" applyFont="1" applyFill="1" applyBorder="1" applyAlignment="1">
      <alignment horizontal="center"/>
    </xf>
    <xf numFmtId="0" fontId="3" fillId="3" borderId="23" xfId="0" applyFont="1" applyFill="1" applyBorder="1" applyAlignment="1"/>
    <xf numFmtId="0" fontId="11" fillId="2" borderId="9" xfId="0" applyFont="1" applyFill="1" applyBorder="1" applyAlignment="1">
      <alignment horizontal="left" vertical="top" wrapText="1"/>
    </xf>
    <xf numFmtId="0" fontId="11" fillId="2" borderId="9" xfId="0" applyFont="1" applyFill="1" applyBorder="1" applyAlignment="1">
      <alignment horizontal="left" vertical="top" wrapText="1" indent="2"/>
    </xf>
    <xf numFmtId="165" fontId="23" fillId="2" borderId="11" xfId="1" applyNumberFormat="1" applyFont="1" applyFill="1" applyBorder="1"/>
    <xf numFmtId="10" fontId="23" fillId="2" borderId="11" xfId="3" applyNumberFormat="1" applyFont="1" applyFill="1" applyBorder="1"/>
    <xf numFmtId="0" fontId="20" fillId="2" borderId="0" xfId="0" applyFont="1" applyFill="1" applyBorder="1" applyAlignment="1">
      <alignment wrapText="1"/>
    </xf>
    <xf numFmtId="165" fontId="20" fillId="2" borderId="0" xfId="1" applyNumberFormat="1" applyFont="1" applyFill="1" applyAlignment="1">
      <alignment wrapText="1"/>
    </xf>
    <xf numFmtId="0" fontId="11" fillId="2" borderId="0" xfId="0" applyFont="1" applyFill="1" applyAlignment="1">
      <alignment horizontal="left" vertical="top" wrapText="1"/>
    </xf>
    <xf numFmtId="0" fontId="23" fillId="2" borderId="0" xfId="0" applyFont="1" applyFill="1" applyAlignment="1">
      <alignment horizontal="center"/>
    </xf>
    <xf numFmtId="0" fontId="26" fillId="2" borderId="0" xfId="0" applyFont="1" applyFill="1"/>
    <xf numFmtId="165" fontId="11" fillId="2" borderId="0" xfId="1" applyNumberFormat="1" applyFont="1" applyFill="1" applyAlignment="1">
      <alignment horizontal="left" vertical="top" wrapText="1"/>
    </xf>
    <xf numFmtId="0" fontId="11" fillId="2" borderId="0" xfId="0" applyFont="1" applyFill="1" applyAlignment="1">
      <alignment horizontal="left" vertical="top" wrapText="1" indent="3"/>
    </xf>
    <xf numFmtId="0" fontId="3" fillId="2" borderId="0" xfId="0" applyFont="1" applyFill="1" applyAlignment="1">
      <alignment vertical="center" wrapText="1"/>
    </xf>
    <xf numFmtId="0" fontId="3" fillId="2" borderId="0" xfId="0" applyFont="1" applyFill="1" applyAlignment="1">
      <alignment vertical="center"/>
    </xf>
    <xf numFmtId="165" fontId="11" fillId="4" borderId="0" xfId="1" applyNumberFormat="1" applyFont="1" applyFill="1" applyAlignment="1">
      <alignment horizontal="left" vertical="top" wrapText="1"/>
    </xf>
    <xf numFmtId="165" fontId="11" fillId="2" borderId="0" xfId="1" applyNumberFormat="1" applyFont="1" applyFill="1" applyAlignment="1">
      <alignment horizontal="right" vertical="top" wrapText="1"/>
    </xf>
    <xf numFmtId="0" fontId="3" fillId="3" borderId="0" xfId="0" applyFont="1" applyFill="1" applyAlignment="1">
      <alignment horizontal="center" vertical="center" wrapText="1"/>
    </xf>
    <xf numFmtId="0" fontId="3" fillId="3" borderId="0" xfId="0" applyFont="1" applyFill="1" applyAlignment="1">
      <alignment vertical="top" wrapText="1"/>
    </xf>
    <xf numFmtId="0" fontId="3" fillId="3" borderId="0" xfId="0" applyFont="1" applyFill="1"/>
    <xf numFmtId="0" fontId="18" fillId="2" borderId="0" xfId="0" applyFont="1" applyFill="1" applyAlignment="1">
      <alignment vertical="center" wrapText="1"/>
    </xf>
    <xf numFmtId="0" fontId="3" fillId="3" borderId="0" xfId="0" applyFont="1" applyFill="1" applyBorder="1" applyAlignment="1">
      <alignment horizontal="center" vertical="center" wrapText="1"/>
    </xf>
    <xf numFmtId="0" fontId="20" fillId="2" borderId="1" xfId="0" applyFont="1" applyFill="1" applyBorder="1" applyAlignment="1">
      <alignment horizontal="center" vertical="center"/>
    </xf>
    <xf numFmtId="0" fontId="3" fillId="4" borderId="0" xfId="0" applyFont="1" applyFill="1" applyBorder="1" applyAlignment="1">
      <alignment vertical="center"/>
    </xf>
    <xf numFmtId="15" fontId="3" fillId="4" borderId="0" xfId="0" quotePrefix="1" applyNumberFormat="1" applyFont="1" applyFill="1" applyBorder="1" applyAlignment="1">
      <alignment horizontal="right" vertical="center" wrapText="1"/>
    </xf>
    <xf numFmtId="0" fontId="3" fillId="4" borderId="0" xfId="0" applyFont="1" applyFill="1" applyBorder="1" applyAlignment="1">
      <alignment horizontal="center" vertical="center" wrapText="1"/>
    </xf>
    <xf numFmtId="0" fontId="11" fillId="4" borderId="0" xfId="0" applyFont="1" applyFill="1" applyBorder="1" applyAlignment="1">
      <alignment horizontal="left" vertical="center"/>
    </xf>
    <xf numFmtId="3" fontId="20" fillId="2" borderId="0" xfId="0" applyNumberFormat="1" applyFont="1" applyFill="1" applyBorder="1" applyAlignment="1">
      <alignment vertical="center" wrapText="1"/>
    </xf>
    <xf numFmtId="0" fontId="24" fillId="2" borderId="0" xfId="0" applyFont="1" applyFill="1" applyBorder="1" applyAlignment="1">
      <alignment vertical="center" wrapText="1"/>
    </xf>
    <xf numFmtId="0" fontId="24" fillId="2" borderId="0" xfId="0" applyFont="1" applyFill="1" applyBorder="1" applyAlignment="1">
      <alignment horizontal="left" vertical="center" wrapText="1" indent="1"/>
    </xf>
    <xf numFmtId="0" fontId="24" fillId="2" borderId="0" xfId="0" applyFont="1" applyFill="1" applyBorder="1" applyAlignment="1">
      <alignment horizontal="left" wrapText="1" indent="1"/>
    </xf>
    <xf numFmtId="0" fontId="20" fillId="2" borderId="1" xfId="0" applyFont="1" applyFill="1" applyBorder="1" applyAlignment="1">
      <alignment vertical="center" wrapText="1"/>
    </xf>
    <xf numFmtId="0" fontId="20" fillId="2" borderId="1" xfId="0" applyFont="1" applyFill="1" applyBorder="1" applyAlignment="1">
      <alignment horizontal="center" wrapText="1"/>
    </xf>
    <xf numFmtId="0" fontId="20" fillId="2" borderId="1" xfId="0" applyFont="1" applyFill="1" applyBorder="1" applyAlignment="1">
      <alignment wrapText="1"/>
    </xf>
    <xf numFmtId="3" fontId="20" fillId="2" borderId="1" xfId="0" applyNumberFormat="1" applyFont="1" applyFill="1" applyBorder="1" applyAlignment="1">
      <alignment wrapText="1"/>
    </xf>
    <xf numFmtId="0" fontId="11" fillId="2" borderId="0" xfId="0" applyFont="1" applyFill="1" applyBorder="1" applyAlignment="1">
      <alignment wrapText="1"/>
    </xf>
    <xf numFmtId="0" fontId="20" fillId="2" borderId="1" xfId="0" applyFont="1" applyFill="1" applyBorder="1" applyAlignment="1">
      <alignment horizontal="left" wrapText="1"/>
    </xf>
    <xf numFmtId="0" fontId="23" fillId="0" borderId="0" xfId="5" applyFont="1" applyFill="1" applyBorder="1" applyAlignment="1"/>
    <xf numFmtId="0" fontId="10" fillId="2" borderId="5" xfId="0" applyFont="1" applyFill="1" applyBorder="1" applyAlignment="1">
      <alignment horizontal="center" vertical="center"/>
    </xf>
    <xf numFmtId="0" fontId="3" fillId="3" borderId="3" xfId="0" applyFont="1" applyFill="1" applyBorder="1" applyAlignment="1">
      <alignment vertical="center" wrapText="1"/>
    </xf>
    <xf numFmtId="0" fontId="24" fillId="2" borderId="0" xfId="0" applyFont="1" applyFill="1" applyBorder="1" applyAlignment="1">
      <alignment horizontal="left"/>
    </xf>
    <xf numFmtId="0" fontId="23" fillId="2" borderId="1" xfId="0" applyFont="1" applyFill="1" applyBorder="1" applyAlignment="1">
      <alignment horizontal="center"/>
    </xf>
    <xf numFmtId="0" fontId="23" fillId="2" borderId="1" xfId="0" applyFont="1" applyFill="1" applyBorder="1" applyAlignment="1">
      <alignment horizontal="left"/>
    </xf>
    <xf numFmtId="165" fontId="11" fillId="2" borderId="1" xfId="1" applyNumberFormat="1" applyFont="1" applyFill="1" applyBorder="1" applyAlignment="1">
      <alignment horizontal="left" vertical="top" wrapText="1"/>
    </xf>
    <xf numFmtId="0" fontId="20" fillId="2" borderId="1" xfId="0" applyFont="1" applyFill="1" applyBorder="1" applyAlignment="1">
      <alignment horizontal="center"/>
    </xf>
    <xf numFmtId="0" fontId="20" fillId="2" borderId="1" xfId="0" applyFont="1" applyFill="1" applyBorder="1" applyAlignment="1">
      <alignment horizontal="left"/>
    </xf>
    <xf numFmtId="0" fontId="11" fillId="5" borderId="1" xfId="0" applyFont="1" applyFill="1" applyBorder="1" applyAlignment="1">
      <alignment horizontal="left" vertical="top" wrapText="1"/>
    </xf>
    <xf numFmtId="165" fontId="11" fillId="5" borderId="0" xfId="1" applyNumberFormat="1" applyFont="1" applyFill="1" applyBorder="1" applyAlignment="1">
      <alignment horizontal="left" vertical="top" wrapText="1"/>
    </xf>
    <xf numFmtId="0" fontId="4" fillId="5" borderId="0" xfId="0" applyFont="1" applyFill="1" applyBorder="1"/>
    <xf numFmtId="0" fontId="22" fillId="0" borderId="0" xfId="0" applyFont="1" applyFill="1" applyAlignment="1">
      <alignment horizontal="center"/>
    </xf>
    <xf numFmtId="173" fontId="20" fillId="2" borderId="0" xfId="3" applyNumberFormat="1" applyFont="1" applyFill="1" applyBorder="1"/>
    <xf numFmtId="173" fontId="23" fillId="2" borderId="5" xfId="3" applyNumberFormat="1" applyFont="1" applyFill="1" applyBorder="1"/>
    <xf numFmtId="165" fontId="11" fillId="2" borderId="9" xfId="1" applyNumberFormat="1" applyFont="1" applyFill="1" applyBorder="1" applyAlignment="1">
      <alignment horizontal="left" vertical="top" wrapText="1"/>
    </xf>
    <xf numFmtId="165" fontId="11" fillId="2" borderId="9" xfId="1" applyNumberFormat="1" applyFont="1" applyFill="1" applyBorder="1" applyAlignment="1">
      <alignment horizontal="left" vertical="top" wrapText="1" indent="2"/>
    </xf>
    <xf numFmtId="165" fontId="10" fillId="2" borderId="11" xfId="1" applyNumberFormat="1" applyFont="1" applyFill="1" applyBorder="1" applyAlignment="1">
      <alignment horizontal="left" vertical="top" wrapText="1" indent="2"/>
    </xf>
    <xf numFmtId="165" fontId="24" fillId="0" borderId="0" xfId="1" applyNumberFormat="1" applyFont="1" applyFill="1" applyBorder="1" applyAlignment="1">
      <alignment horizontal="center" vertical="center"/>
    </xf>
    <xf numFmtId="9" fontId="23" fillId="0" borderId="5" xfId="3" applyFont="1" applyFill="1" applyBorder="1" applyAlignment="1">
      <alignment horizontal="right" vertical="center"/>
    </xf>
    <xf numFmtId="167" fontId="20" fillId="4" borderId="0" xfId="5" applyNumberFormat="1" applyFont="1" applyFill="1" applyBorder="1" applyAlignment="1">
      <alignment horizontal="right" vertical="center"/>
    </xf>
    <xf numFmtId="0" fontId="3" fillId="3" borderId="0" xfId="0" applyFont="1" applyFill="1" applyBorder="1" applyAlignment="1">
      <alignment horizontal="center" vertical="center" wrapText="1"/>
    </xf>
    <xf numFmtId="169" fontId="20" fillId="2" borderId="0" xfId="1" applyNumberFormat="1" applyFont="1" applyFill="1" applyAlignment="1">
      <alignment wrapText="1"/>
    </xf>
    <xf numFmtId="165" fontId="23" fillId="2" borderId="4" xfId="1" applyNumberFormat="1" applyFont="1" applyFill="1" applyBorder="1" applyAlignment="1">
      <alignment wrapText="1"/>
    </xf>
    <xf numFmtId="0" fontId="22" fillId="2" borderId="0" xfId="0" applyFont="1" applyFill="1" applyAlignment="1">
      <alignment horizontal="center" vertical="center"/>
    </xf>
    <xf numFmtId="14" fontId="3" fillId="3" borderId="0" xfId="0" applyNumberFormat="1" applyFont="1" applyFill="1" applyBorder="1" applyAlignment="1">
      <alignment horizontal="center" vertical="center" wrapText="1"/>
    </xf>
    <xf numFmtId="0" fontId="20" fillId="2" borderId="0" xfId="0" applyFont="1" applyFill="1" applyBorder="1" applyAlignment="1">
      <alignment horizontal="left" vertical="center"/>
    </xf>
    <xf numFmtId="0" fontId="20" fillId="2" borderId="1" xfId="0" applyFont="1" applyFill="1" applyBorder="1" applyAlignment="1">
      <alignment horizontal="left" vertical="center"/>
    </xf>
    <xf numFmtId="0" fontId="20" fillId="2" borderId="0" xfId="0" applyFont="1" applyFill="1" applyBorder="1" applyAlignment="1">
      <alignment wrapText="1"/>
    </xf>
    <xf numFmtId="165" fontId="11" fillId="5" borderId="1" xfId="1" applyNumberFormat="1" applyFont="1" applyFill="1" applyBorder="1" applyAlignment="1">
      <alignment horizontal="left" vertical="top" wrapText="1"/>
    </xf>
    <xf numFmtId="164" fontId="10" fillId="2" borderId="4" xfId="1" applyFont="1" applyFill="1" applyBorder="1" applyAlignment="1">
      <alignment horizontal="left" vertical="center" wrapText="1"/>
    </xf>
    <xf numFmtId="165" fontId="11" fillId="2" borderId="0" xfId="1" applyNumberFormat="1" applyFont="1" applyFill="1" applyBorder="1" applyAlignment="1">
      <alignment horizontal="left" vertical="center" wrapText="1"/>
    </xf>
    <xf numFmtId="165" fontId="20" fillId="2" borderId="0" xfId="1" applyNumberFormat="1" applyFont="1" applyFill="1" applyBorder="1" applyAlignment="1">
      <alignment wrapText="1"/>
    </xf>
    <xf numFmtId="165" fontId="10" fillId="2" borderId="4" xfId="1" applyNumberFormat="1" applyFont="1" applyFill="1" applyBorder="1" applyAlignment="1">
      <alignment horizontal="left" vertical="center" wrapText="1"/>
    </xf>
    <xf numFmtId="165" fontId="11" fillId="2" borderId="0" xfId="1" applyNumberFormat="1" applyFont="1" applyFill="1" applyBorder="1" applyAlignment="1">
      <alignment vertical="center" wrapText="1"/>
    </xf>
    <xf numFmtId="165" fontId="11" fillId="2" borderId="0" xfId="1" applyNumberFormat="1" applyFont="1" applyFill="1" applyBorder="1" applyAlignment="1">
      <alignment horizontal="left" vertical="center"/>
    </xf>
    <xf numFmtId="165" fontId="10" fillId="2" borderId="4" xfId="1" applyNumberFormat="1" applyFont="1" applyFill="1" applyBorder="1" applyAlignment="1">
      <alignment horizontal="left" vertical="center"/>
    </xf>
    <xf numFmtId="165" fontId="20" fillId="0" borderId="0" xfId="1" applyNumberFormat="1" applyFont="1" applyFill="1" applyBorder="1" applyAlignment="1">
      <alignment wrapText="1"/>
    </xf>
    <xf numFmtId="165" fontId="10" fillId="2" borderId="4" xfId="1" applyNumberFormat="1" applyFont="1" applyFill="1" applyBorder="1" applyAlignment="1">
      <alignment vertical="center"/>
    </xf>
    <xf numFmtId="165" fontId="20" fillId="2" borderId="4" xfId="1" applyNumberFormat="1" applyFont="1" applyFill="1" applyBorder="1" applyAlignment="1">
      <alignment wrapText="1"/>
    </xf>
    <xf numFmtId="165" fontId="0" fillId="2" borderId="0" xfId="0" applyNumberFormat="1" applyFill="1"/>
    <xf numFmtId="10" fontId="11" fillId="2" borderId="0" xfId="3" applyNumberFormat="1" applyFont="1" applyFill="1" applyBorder="1" applyAlignment="1">
      <alignment horizontal="right" vertical="center"/>
    </xf>
    <xf numFmtId="10" fontId="11" fillId="2" borderId="1" xfId="3" applyNumberFormat="1" applyFont="1" applyFill="1" applyBorder="1" applyAlignment="1">
      <alignment horizontal="right" vertical="center"/>
    </xf>
    <xf numFmtId="173" fontId="20" fillId="2" borderId="0" xfId="3" applyNumberFormat="1" applyFont="1" applyFill="1" applyBorder="1" applyAlignment="1">
      <alignment horizontal="right" vertical="top" wrapText="1"/>
    </xf>
    <xf numFmtId="173" fontId="20" fillId="2" borderId="1" xfId="3" applyNumberFormat="1" applyFont="1" applyFill="1" applyBorder="1" applyAlignment="1">
      <alignment horizontal="right" vertical="top" wrapText="1"/>
    </xf>
    <xf numFmtId="173" fontId="4" fillId="2" borderId="1" xfId="3" applyNumberFormat="1" applyFont="1" applyFill="1" applyBorder="1" applyAlignment="1">
      <alignment horizontal="right"/>
    </xf>
    <xf numFmtId="9" fontId="4" fillId="2" borderId="1" xfId="3" applyFont="1" applyFill="1" applyBorder="1"/>
    <xf numFmtId="173" fontId="4" fillId="2" borderId="1" xfId="3" applyNumberFormat="1" applyFont="1" applyFill="1" applyBorder="1"/>
    <xf numFmtId="165" fontId="4" fillId="2" borderId="0" xfId="1" applyNumberFormat="1" applyFont="1" applyFill="1"/>
    <xf numFmtId="9" fontId="4" fillId="2" borderId="1" xfId="0" applyNumberFormat="1" applyFont="1" applyFill="1" applyBorder="1"/>
    <xf numFmtId="165" fontId="4" fillId="2" borderId="1" xfId="1" applyNumberFormat="1" applyFont="1" applyFill="1" applyBorder="1"/>
    <xf numFmtId="0" fontId="18" fillId="2"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20" fillId="2" borderId="0" xfId="0" applyFont="1" applyFill="1" applyBorder="1" applyAlignment="1">
      <alignment wrapText="1"/>
    </xf>
    <xf numFmtId="0" fontId="3" fillId="3" borderId="0"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4" fillId="2" borderId="0" xfId="0" applyFont="1" applyFill="1" applyBorder="1" applyAlignment="1">
      <alignment horizontal="left" vertical="center" wrapText="1"/>
    </xf>
    <xf numFmtId="0" fontId="45" fillId="3" borderId="3" xfId="0" applyFont="1" applyFill="1" applyBorder="1" applyAlignment="1">
      <alignment horizontal="center" vertical="center" wrapText="1"/>
    </xf>
    <xf numFmtId="0" fontId="48" fillId="3" borderId="0"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45" fillId="3" borderId="3" xfId="0" applyFont="1" applyFill="1" applyBorder="1" applyAlignment="1">
      <alignment horizontal="left" vertical="center" wrapText="1"/>
    </xf>
    <xf numFmtId="0" fontId="10" fillId="2" borderId="0" xfId="9" applyFont="1" applyFill="1" applyBorder="1" applyAlignment="1">
      <alignment horizontal="left" vertical="center"/>
    </xf>
    <xf numFmtId="0" fontId="3" fillId="3" borderId="0" xfId="0" applyFont="1" applyFill="1" applyBorder="1" applyAlignment="1">
      <alignment horizontal="center" vertical="center"/>
    </xf>
    <xf numFmtId="0" fontId="28" fillId="2" borderId="3" xfId="0" applyFont="1" applyFill="1" applyBorder="1" applyAlignment="1">
      <alignment horizontal="left" vertical="center" wrapText="1"/>
    </xf>
    <xf numFmtId="0" fontId="3" fillId="3" borderId="8" xfId="0" applyFont="1" applyFill="1" applyBorder="1" applyAlignment="1">
      <alignment vertical="center" wrapText="1"/>
    </xf>
    <xf numFmtId="0" fontId="0" fillId="0" borderId="8" xfId="0" applyFont="1" applyBorder="1" applyAlignment="1">
      <alignment vertical="center"/>
    </xf>
    <xf numFmtId="0" fontId="0" fillId="0" borderId="3" xfId="0" applyFont="1" applyBorder="1" applyAlignment="1">
      <alignment vertical="center"/>
    </xf>
    <xf numFmtId="0" fontId="3" fillId="3" borderId="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51" fillId="3" borderId="19"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51" fillId="3" borderId="28" xfId="0" applyFont="1" applyFill="1" applyBorder="1" applyAlignment="1">
      <alignment horizontal="center" vertical="center" wrapText="1"/>
    </xf>
    <xf numFmtId="0" fontId="51" fillId="3" borderId="21" xfId="0" applyFont="1" applyFill="1" applyBorder="1" applyAlignment="1">
      <alignment horizontal="center" vertical="center" wrapText="1"/>
    </xf>
    <xf numFmtId="0" fontId="51" fillId="3" borderId="26" xfId="0" applyFont="1" applyFill="1" applyBorder="1" applyAlignment="1">
      <alignment horizontal="center" vertical="center" wrapText="1"/>
    </xf>
    <xf numFmtId="0" fontId="51" fillId="3" borderId="15" xfId="0" applyFont="1" applyFill="1" applyBorder="1" applyAlignment="1">
      <alignment horizontal="center" vertical="center" wrapText="1"/>
    </xf>
    <xf numFmtId="0" fontId="51" fillId="3" borderId="16" xfId="0" applyFont="1" applyFill="1" applyBorder="1" applyAlignment="1">
      <alignment horizontal="center" vertical="center" wrapText="1"/>
    </xf>
    <xf numFmtId="0" fontId="51" fillId="3" borderId="24"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20" xfId="0" applyFont="1" applyFill="1" applyBorder="1" applyAlignment="1">
      <alignment horizontal="center" vertical="center" wrapText="1"/>
    </xf>
    <xf numFmtId="0" fontId="51" fillId="3" borderId="17" xfId="0" applyFont="1" applyFill="1" applyBorder="1" applyAlignment="1">
      <alignment horizontal="center" vertical="center" wrapText="1"/>
    </xf>
    <xf numFmtId="0" fontId="51" fillId="3" borderId="27" xfId="0" applyFont="1" applyFill="1" applyBorder="1" applyAlignment="1">
      <alignment horizontal="center" vertical="center" wrapText="1"/>
    </xf>
    <xf numFmtId="0" fontId="3" fillId="3" borderId="0" xfId="0" applyFont="1" applyFill="1" applyBorder="1" applyAlignment="1">
      <alignment horizontal="left" wrapText="1"/>
    </xf>
    <xf numFmtId="0" fontId="51" fillId="3" borderId="23" xfId="0" applyFont="1" applyFill="1" applyBorder="1" applyAlignment="1">
      <alignment horizontal="left" wrapText="1"/>
    </xf>
    <xf numFmtId="0" fontId="3" fillId="3" borderId="3" xfId="0" applyFont="1" applyFill="1" applyBorder="1" applyAlignment="1">
      <alignment horizontal="center" vertical="top" wrapText="1"/>
    </xf>
    <xf numFmtId="0" fontId="45" fillId="3" borderId="16"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20" xfId="0" applyFont="1" applyFill="1" applyBorder="1" applyAlignment="1">
      <alignment horizontal="center" vertical="center" wrapText="1"/>
    </xf>
    <xf numFmtId="0" fontId="45" fillId="3" borderId="21" xfId="0" applyFont="1" applyFill="1" applyBorder="1" applyAlignment="1">
      <alignment horizontal="center" vertical="center" wrapText="1"/>
    </xf>
    <xf numFmtId="0" fontId="45" fillId="3" borderId="26"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45" fillId="3" borderId="23" xfId="0" applyFont="1" applyFill="1" applyBorder="1" applyAlignment="1">
      <alignment horizontal="left" vertical="center" wrapText="1"/>
    </xf>
    <xf numFmtId="0" fontId="45" fillId="3" borderId="18" xfId="0" applyFont="1" applyFill="1" applyBorder="1" applyAlignment="1">
      <alignment horizontal="left" vertical="center" wrapText="1"/>
    </xf>
    <xf numFmtId="0" fontId="45" fillId="3" borderId="24" xfId="0" applyFont="1" applyFill="1" applyBorder="1" applyAlignment="1">
      <alignment horizontal="left" vertical="center" wrapText="1"/>
    </xf>
    <xf numFmtId="0" fontId="45" fillId="3" borderId="25" xfId="0" applyFont="1" applyFill="1" applyBorder="1" applyAlignment="1">
      <alignment horizontal="left" vertical="center" wrapText="1"/>
    </xf>
    <xf numFmtId="0" fontId="45" fillId="3" borderId="19" xfId="0" applyFont="1" applyFill="1" applyBorder="1" applyAlignment="1">
      <alignment horizontal="center" vertical="center" wrapText="1"/>
    </xf>
    <xf numFmtId="0" fontId="45" fillId="3" borderId="28" xfId="0" applyFont="1" applyFill="1" applyBorder="1" applyAlignment="1">
      <alignment horizontal="center" vertical="center" wrapText="1"/>
    </xf>
    <xf numFmtId="0" fontId="45" fillId="3" borderId="18"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52" fillId="3" borderId="0" xfId="0" applyFont="1" applyFill="1" applyBorder="1" applyAlignment="1">
      <alignment horizontal="center" vertical="center"/>
    </xf>
    <xf numFmtId="0" fontId="52" fillId="3" borderId="0"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23" fillId="2" borderId="22" xfId="0" applyFont="1" applyFill="1" applyBorder="1" applyAlignment="1">
      <alignment horizontal="center"/>
    </xf>
    <xf numFmtId="0" fontId="10" fillId="5" borderId="0" xfId="0" applyFont="1" applyFill="1" applyBorder="1" applyAlignment="1">
      <alignment horizontal="left" vertical="top" wrapText="1"/>
    </xf>
    <xf numFmtId="165" fontId="10" fillId="5" borderId="0" xfId="1" applyNumberFormat="1" applyFont="1" applyFill="1" applyBorder="1" applyAlignment="1">
      <alignment horizontal="left" vertical="top" wrapText="1"/>
    </xf>
    <xf numFmtId="0" fontId="3" fillId="3" borderId="2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7" fillId="3" borderId="0" xfId="0" applyFont="1" applyFill="1" applyBorder="1" applyAlignment="1">
      <alignment horizontal="center" vertical="center"/>
    </xf>
    <xf numFmtId="0" fontId="18" fillId="2" borderId="0" xfId="0" applyFont="1" applyFill="1" applyAlignment="1">
      <alignment horizontal="left" vertical="center" wrapText="1"/>
    </xf>
    <xf numFmtId="0" fontId="20" fillId="2" borderId="0" xfId="0" applyFont="1" applyFill="1" applyBorder="1" applyAlignment="1">
      <alignment horizontal="left" vertical="top" wrapText="1"/>
    </xf>
    <xf numFmtId="0" fontId="20" fillId="2" borderId="0" xfId="0" applyFont="1" applyFill="1" applyBorder="1" applyAlignment="1">
      <alignment horizontal="left" vertical="top"/>
    </xf>
  </cellXfs>
  <cellStyles count="14">
    <cellStyle name="=C:\WINNT35\SYSTEM32\COMMAND.COM" xfId="9" xr:uid="{00000000-0005-0000-0000-000000000000}"/>
    <cellStyle name="Comma 10" xfId="7" xr:uid="{00000000-0005-0000-0000-000001000000}"/>
    <cellStyle name="greyed" xfId="10" xr:uid="{00000000-0005-0000-0000-000002000000}"/>
    <cellStyle name="Heading 1 2" xfId="8" xr:uid="{00000000-0005-0000-0000-000003000000}"/>
    <cellStyle name="Heading 2 2" xfId="13" xr:uid="{00000000-0005-0000-0000-000004000000}"/>
    <cellStyle name="Komma" xfId="1" builtinId="3"/>
    <cellStyle name="Link" xfId="2" builtinId="8"/>
    <cellStyle name="Normal" xfId="0" builtinId="0"/>
    <cellStyle name="Normal 2" xfId="5" xr:uid="{00000000-0005-0000-0000-000008000000}"/>
    <cellStyle name="Normal 2 2" xfId="12" xr:uid="{00000000-0005-0000-0000-000009000000}"/>
    <cellStyle name="Normal 2 2 2 2" xfId="4" xr:uid="{00000000-0005-0000-0000-00000A000000}"/>
    <cellStyle name="optionalExposure" xfId="11" xr:uid="{00000000-0005-0000-0000-00000B000000}"/>
    <cellStyle name="Procent" xfId="3" builtinId="5"/>
    <cellStyle name="Procent 2" xfId="6"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A70E8438-CE5B-4969-ABA4-2E97C6245946}"/>
            </a:ext>
          </a:extLst>
        </xdr:cNvPr>
        <xdr:cNvSpPr/>
      </xdr:nvSpPr>
      <xdr:spPr>
        <a:xfrm>
          <a:off x="96202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561975</xdr:colOff>
      <xdr:row>2</xdr:row>
      <xdr:rowOff>9525</xdr:rowOff>
    </xdr:from>
    <xdr:to>
      <xdr:col>9</xdr:col>
      <xdr:colOff>600075</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95C2E67-33CB-4F30-B016-CA09C72574F1}"/>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142875</xdr:colOff>
      <xdr:row>2</xdr:row>
      <xdr:rowOff>38100</xdr:rowOff>
    </xdr:from>
    <xdr:to>
      <xdr:col>20</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44B7D9A-62CD-4E5F-A4DD-BEA5646D6919}"/>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a:extLst>
            <a:ext uri="{FF2B5EF4-FFF2-40B4-BE49-F238E27FC236}">
              <a16:creationId xmlns:a16="http://schemas.microsoft.com/office/drawing/2014/main" id="{16DD7BD6-987D-4988-AB1A-B603B3BCC214}"/>
            </a:ext>
          </a:extLst>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7A1900A-D2DD-4A59-88AD-41158285CB5C}"/>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a:extLst>
            <a:ext uri="{FF2B5EF4-FFF2-40B4-BE49-F238E27FC236}">
              <a16:creationId xmlns:a16="http://schemas.microsoft.com/office/drawing/2014/main" id="{22FBB7DF-E343-4527-A388-108886960221}"/>
            </a:ext>
          </a:extLst>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21</xdr:col>
      <xdr:colOff>0</xdr:colOff>
      <xdr:row>2</xdr:row>
      <xdr:rowOff>0</xdr:rowOff>
    </xdr:from>
    <xdr:to>
      <xdr:col>22</xdr:col>
      <xdr:colOff>247650</xdr:colOff>
      <xdr:row>4</xdr:row>
      <xdr:rowOff>9525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609599</xdr:colOff>
      <xdr:row>2</xdr:row>
      <xdr:rowOff>0</xdr:rowOff>
    </xdr:from>
    <xdr:to>
      <xdr:col>18</xdr:col>
      <xdr:colOff>257174</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82D118D-3AD7-4063-BA07-10C8BDE11DB8}"/>
            </a:ext>
          </a:extLst>
        </xdr:cNvPr>
        <xdr:cNvSpPr/>
      </xdr:nvSpPr>
      <xdr:spPr>
        <a:xfrm>
          <a:off x="16802099" y="876300"/>
          <a:ext cx="866775" cy="6667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2</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9CB55D8-2B4A-470B-BD96-99E67EE4AC64}"/>
            </a:ext>
          </a:extLst>
        </xdr:cNvPr>
        <xdr:cNvSpPr/>
      </xdr:nvSpPr>
      <xdr:spPr>
        <a:xfrm>
          <a:off x="17687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5</xdr:row>
      <xdr:rowOff>47625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0</xdr:colOff>
      <xdr:row>2</xdr:row>
      <xdr:rowOff>1</xdr:rowOff>
    </xdr:from>
    <xdr:to>
      <xdr:col>15</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2</xdr:row>
      <xdr:rowOff>1</xdr:rowOff>
    </xdr:from>
    <xdr:to>
      <xdr:col>7</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EFAD9968-77FD-4018-992F-1D12164AC3D7}"/>
            </a:ext>
          </a:extLst>
        </xdr:cNvPr>
        <xdr:cNvSpPr/>
      </xdr:nvSpPr>
      <xdr:spPr>
        <a:xfrm>
          <a:off x="110109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C0F7B0DD-F172-4573-89F0-C80A28E916C7}"/>
            </a:ext>
          </a:extLst>
        </xdr:cNvPr>
        <xdr:cNvSpPr/>
      </xdr:nvSpPr>
      <xdr:spPr>
        <a:xfrm>
          <a:off x="3657600" y="323850"/>
          <a:ext cx="857250" cy="438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0</xdr:colOff>
      <xdr:row>2</xdr:row>
      <xdr:rowOff>1</xdr:rowOff>
    </xdr:from>
    <xdr:to>
      <xdr:col>11</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5322D646-36E0-4FCC-8205-D0A8E966C7DC}"/>
            </a:ext>
          </a:extLst>
        </xdr:cNvPr>
        <xdr:cNvSpPr/>
      </xdr:nvSpPr>
      <xdr:spPr>
        <a:xfrm>
          <a:off x="11308080" y="876301"/>
          <a:ext cx="87249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2</xdr:row>
      <xdr:rowOff>0</xdr:rowOff>
    </xdr:from>
    <xdr:to>
      <xdr:col>20</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38A9B3D-1216-4614-8CB3-DED1B930F122}"/>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87BEEBA4-A48A-4B2F-B580-2685B703D119}"/>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8902F56-968F-473F-AB53-2F670F221393}"/>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6CA6D2C-3877-42ED-BC54-A57562CCD8E4}"/>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BE95325B-7BCB-4739-A6D0-4AE199EE52FE}"/>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48BB51F-AD6B-41ED-AC37-892005463748}"/>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mr&#229;der/&#216;konomi/&#216;konomi%20og%20Risiko/S&#248;jle%20III%20oplysningsforpligtelser/2021/Arbejdspapirer/juni/S&#248;jle%20III%20oplysningsforpligtelser%202021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Template 11-13"/>
      <sheetName val="Template 14"/>
      <sheetName val="Template 16"/>
      <sheetName val="Template 17"/>
    </sheetNames>
    <sheetDataSet>
      <sheetData sheetId="0"/>
      <sheetData sheetId="1"/>
      <sheetData sheetId="2">
        <row r="6">
          <cell r="B6">
            <v>4523</v>
          </cell>
          <cell r="C6">
            <v>12</v>
          </cell>
          <cell r="D6">
            <v>1</v>
          </cell>
          <cell r="E6">
            <v>19</v>
          </cell>
          <cell r="F6">
            <v>1</v>
          </cell>
          <cell r="G6">
            <v>1</v>
          </cell>
        </row>
      </sheetData>
      <sheetData sheetId="3"/>
      <sheetData sheetId="4"/>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I82"/>
  <sheetViews>
    <sheetView tabSelected="1" zoomScale="80" zoomScaleNormal="80" workbookViewId="0"/>
  </sheetViews>
  <sheetFormatPr defaultColWidth="9.140625" defaultRowHeight="12.75"/>
  <cols>
    <col min="1" max="1" width="9.140625" style="2"/>
    <col min="2" max="2" width="101" style="2" customWidth="1"/>
    <col min="3" max="3" width="24" style="227" customWidth="1"/>
    <col min="4" max="16384" width="9.140625" style="2"/>
  </cols>
  <sheetData>
    <row r="2" spans="2:9" ht="18">
      <c r="B2" s="8" t="s">
        <v>1</v>
      </c>
      <c r="C2" s="247"/>
    </row>
    <row r="3" spans="2:9" ht="18">
      <c r="B3" s="8"/>
      <c r="C3" s="248" t="s">
        <v>2</v>
      </c>
    </row>
    <row r="4" spans="2:9" ht="21" customHeight="1">
      <c r="B4" s="249" t="s">
        <v>0</v>
      </c>
      <c r="C4" s="250" t="s">
        <v>3</v>
      </c>
    </row>
    <row r="5" spans="2:9" ht="15">
      <c r="B5" s="9"/>
      <c r="C5" s="246"/>
      <c r="I5" s="2" t="s">
        <v>6</v>
      </c>
    </row>
    <row r="6" spans="2:9" ht="15">
      <c r="B6" s="322"/>
      <c r="C6" s="246"/>
    </row>
    <row r="7" spans="2:9" ht="15">
      <c r="B7" s="323" t="s">
        <v>559</v>
      </c>
      <c r="C7" s="246"/>
    </row>
    <row r="8" spans="2:9" ht="15">
      <c r="B8" s="9"/>
      <c r="C8" s="246"/>
    </row>
    <row r="9" spans="2:9" ht="14.25">
      <c r="B9" s="4" t="s">
        <v>402</v>
      </c>
      <c r="C9" s="227" t="s">
        <v>403</v>
      </c>
    </row>
    <row r="10" spans="2:9" ht="14.25">
      <c r="B10" s="4" t="s">
        <v>432</v>
      </c>
      <c r="C10" s="227" t="s">
        <v>433</v>
      </c>
    </row>
    <row r="11" spans="2:9" ht="14.25">
      <c r="B11" s="7"/>
      <c r="C11" s="226"/>
    </row>
    <row r="12" spans="2:9" ht="14.25">
      <c r="B12" s="4"/>
      <c r="C12" s="324"/>
    </row>
    <row r="13" spans="2:9" ht="15">
      <c r="B13" s="323" t="s">
        <v>560</v>
      </c>
      <c r="C13" s="324"/>
    </row>
    <row r="14" spans="2:9" ht="14.25">
      <c r="B14" s="4"/>
      <c r="C14" s="324"/>
    </row>
    <row r="15" spans="2:9" ht="14.25">
      <c r="B15" s="4" t="s">
        <v>491</v>
      </c>
      <c r="C15" s="324" t="s">
        <v>492</v>
      </c>
    </row>
    <row r="16" spans="2:9" ht="14.25">
      <c r="B16" s="7"/>
      <c r="C16" s="226"/>
    </row>
    <row r="17" spans="2:3" ht="14.25">
      <c r="B17" s="4"/>
    </row>
    <row r="18" spans="2:3" ht="15">
      <c r="B18" s="323" t="s">
        <v>561</v>
      </c>
    </row>
    <row r="19" spans="2:3" ht="14.25">
      <c r="B19" s="4"/>
    </row>
    <row r="20" spans="2:3" ht="28.5">
      <c r="B20" s="5" t="s">
        <v>562</v>
      </c>
      <c r="C20" s="426" t="s">
        <v>564</v>
      </c>
    </row>
    <row r="21" spans="2:3" ht="14.25">
      <c r="B21" s="4" t="s">
        <v>563</v>
      </c>
      <c r="C21" s="227" t="s">
        <v>565</v>
      </c>
    </row>
    <row r="22" spans="2:3" ht="14.25">
      <c r="B22" s="4"/>
    </row>
    <row r="23" spans="2:3" ht="14.25">
      <c r="B23" s="7"/>
      <c r="C23" s="226"/>
    </row>
    <row r="24" spans="2:3" ht="14.25">
      <c r="B24" s="4"/>
    </row>
    <row r="25" spans="2:3" ht="15">
      <c r="B25" s="323" t="s">
        <v>580</v>
      </c>
    </row>
    <row r="26" spans="2:3" ht="14.25">
      <c r="B26" s="4"/>
    </row>
    <row r="27" spans="2:3" ht="14.25">
      <c r="B27" s="4" t="s">
        <v>581</v>
      </c>
      <c r="C27" s="227" t="s">
        <v>584</v>
      </c>
    </row>
    <row r="28" spans="2:3" ht="14.25">
      <c r="B28" s="4" t="s">
        <v>582</v>
      </c>
      <c r="C28" s="227" t="s">
        <v>585</v>
      </c>
    </row>
    <row r="29" spans="2:3" ht="28.5">
      <c r="B29" s="5" t="s">
        <v>583</v>
      </c>
      <c r="C29" s="426" t="s">
        <v>586</v>
      </c>
    </row>
    <row r="30" spans="2:3" ht="14.25">
      <c r="B30" s="7"/>
      <c r="C30" s="226"/>
    </row>
    <row r="31" spans="2:3" ht="14.25">
      <c r="B31" s="4"/>
    </row>
    <row r="32" spans="2:3" ht="15">
      <c r="B32" s="323" t="s">
        <v>667</v>
      </c>
    </row>
    <row r="33" spans="2:3" ht="15">
      <c r="B33" s="323"/>
    </row>
    <row r="34" spans="2:3" ht="14.25">
      <c r="B34" s="4" t="s">
        <v>669</v>
      </c>
      <c r="C34" s="227" t="s">
        <v>875</v>
      </c>
    </row>
    <row r="35" spans="2:3" ht="13.5" customHeight="1">
      <c r="B35" s="117" t="s">
        <v>670</v>
      </c>
      <c r="C35" s="227" t="s">
        <v>668</v>
      </c>
    </row>
    <row r="36" spans="2:3" ht="14.25">
      <c r="B36" s="7"/>
      <c r="C36" s="226"/>
    </row>
    <row r="37" spans="2:3" ht="14.25">
      <c r="B37" s="4"/>
    </row>
    <row r="38" spans="2:3" ht="15">
      <c r="B38" s="323" t="s">
        <v>713</v>
      </c>
      <c r="C38" s="2"/>
    </row>
    <row r="39" spans="2:3">
      <c r="C39" s="2"/>
    </row>
    <row r="40" spans="2:3" ht="14.25">
      <c r="B40" s="4" t="s">
        <v>544</v>
      </c>
      <c r="C40" s="227" t="s">
        <v>542</v>
      </c>
    </row>
    <row r="41" spans="2:3" ht="14.25">
      <c r="B41" s="4" t="s">
        <v>545</v>
      </c>
      <c r="C41" s="227" t="s">
        <v>543</v>
      </c>
    </row>
    <row r="42" spans="2:3">
      <c r="C42" s="2"/>
    </row>
    <row r="43" spans="2:3" ht="14.25">
      <c r="B43" s="4" t="s">
        <v>540</v>
      </c>
      <c r="C43" s="227" t="s">
        <v>541</v>
      </c>
    </row>
    <row r="44" spans="2:3" ht="14.25">
      <c r="B44" s="7"/>
      <c r="C44" s="226"/>
    </row>
    <row r="45" spans="2:3" ht="14.25">
      <c r="B45" s="4"/>
      <c r="C45" s="324"/>
    </row>
    <row r="46" spans="2:3" ht="15">
      <c r="B46" s="323" t="s">
        <v>714</v>
      </c>
      <c r="C46" s="324"/>
    </row>
    <row r="47" spans="2:3" ht="14.25">
      <c r="B47" s="4"/>
    </row>
    <row r="48" spans="2:3" ht="14.25">
      <c r="B48" s="4" t="s">
        <v>715</v>
      </c>
      <c r="C48" s="227" t="s">
        <v>722</v>
      </c>
    </row>
    <row r="49" spans="2:3" ht="14.25">
      <c r="B49" s="7"/>
      <c r="C49" s="226"/>
    </row>
    <row r="50" spans="2:3" ht="14.25">
      <c r="B50" s="4"/>
      <c r="C50" s="324"/>
    </row>
    <row r="51" spans="2:3" ht="15">
      <c r="B51" s="323" t="s">
        <v>723</v>
      </c>
      <c r="C51" s="324"/>
    </row>
    <row r="52" spans="2:3" ht="14.25">
      <c r="B52" s="4"/>
      <c r="C52" s="324"/>
    </row>
    <row r="53" spans="2:3" ht="14.25">
      <c r="B53" s="4" t="s">
        <v>724</v>
      </c>
      <c r="C53" s="227" t="s">
        <v>726</v>
      </c>
    </row>
    <row r="54" spans="2:3" ht="14.25">
      <c r="B54" s="4" t="s">
        <v>725</v>
      </c>
      <c r="C54" s="227" t="s">
        <v>727</v>
      </c>
    </row>
    <row r="55" spans="2:3" ht="14.25">
      <c r="B55" s="7"/>
      <c r="C55" s="226"/>
    </row>
    <row r="56" spans="2:3" ht="14.25">
      <c r="B56" s="4"/>
      <c r="C56" s="324"/>
    </row>
    <row r="57" spans="2:3" ht="15">
      <c r="B57" s="323" t="s">
        <v>728</v>
      </c>
      <c r="C57" s="324"/>
    </row>
    <row r="58" spans="2:3" ht="14.25">
      <c r="B58" s="4"/>
      <c r="C58" s="324"/>
    </row>
    <row r="59" spans="2:3" ht="14.25">
      <c r="B59" s="4" t="s">
        <v>4</v>
      </c>
      <c r="C59" s="227" t="s">
        <v>733</v>
      </c>
    </row>
    <row r="60" spans="2:3" ht="14.25">
      <c r="B60" s="4" t="s">
        <v>729</v>
      </c>
      <c r="C60" s="414" t="s">
        <v>734</v>
      </c>
    </row>
    <row r="61" spans="2:3" ht="14.25">
      <c r="B61" s="4" t="s">
        <v>730</v>
      </c>
      <c r="C61" s="227" t="s">
        <v>735</v>
      </c>
    </row>
    <row r="62" spans="2:3" ht="14.25">
      <c r="B62" s="4" t="s">
        <v>731</v>
      </c>
      <c r="C62" s="227" t="s">
        <v>732</v>
      </c>
    </row>
    <row r="63" spans="2:3" ht="14.25">
      <c r="B63" s="7"/>
      <c r="C63" s="226"/>
    </row>
    <row r="64" spans="2:3" ht="14.25">
      <c r="B64" s="4"/>
      <c r="C64" s="6"/>
    </row>
    <row r="65" spans="2:7" ht="15">
      <c r="B65" s="323" t="s">
        <v>794</v>
      </c>
      <c r="C65" s="6"/>
    </row>
    <row r="66" spans="2:7" ht="14.25">
      <c r="B66" s="4"/>
      <c r="C66" s="28"/>
    </row>
    <row r="67" spans="2:7" ht="15" customHeight="1">
      <c r="B67" s="4" t="s">
        <v>5</v>
      </c>
      <c r="C67" s="227" t="s">
        <v>499</v>
      </c>
      <c r="G67" s="2" t="s">
        <v>6</v>
      </c>
    </row>
    <row r="68" spans="2:7" ht="15" customHeight="1">
      <c r="B68" s="4" t="s">
        <v>517</v>
      </c>
      <c r="C68" s="227" t="s">
        <v>494</v>
      </c>
    </row>
    <row r="69" spans="2:7" ht="15" customHeight="1">
      <c r="B69" s="4" t="s">
        <v>518</v>
      </c>
      <c r="C69" s="227" t="s">
        <v>495</v>
      </c>
    </row>
    <row r="70" spans="2:7" ht="15" customHeight="1">
      <c r="B70" s="4" t="s">
        <v>519</v>
      </c>
      <c r="C70" s="227" t="s">
        <v>496</v>
      </c>
    </row>
    <row r="71" spans="2:7" ht="15" customHeight="1">
      <c r="B71" s="4" t="s">
        <v>520</v>
      </c>
      <c r="C71" s="227" t="s">
        <v>497</v>
      </c>
    </row>
    <row r="72" spans="2:7" ht="15" customHeight="1">
      <c r="B72" s="4" t="s">
        <v>521</v>
      </c>
      <c r="C72" s="227" t="s">
        <v>498</v>
      </c>
    </row>
    <row r="73" spans="2:7" ht="14.25">
      <c r="B73" s="7"/>
      <c r="C73" s="110"/>
    </row>
    <row r="74" spans="2:7" ht="14.25">
      <c r="B74" s="4"/>
      <c r="C74" s="6"/>
    </row>
    <row r="75" spans="2:7" ht="15">
      <c r="B75" s="323" t="s">
        <v>796</v>
      </c>
      <c r="C75" s="6"/>
    </row>
    <row r="76" spans="2:7">
      <c r="C76" s="6"/>
    </row>
    <row r="77" spans="2:7" ht="14.25">
      <c r="B77" s="4" t="s">
        <v>105</v>
      </c>
      <c r="C77" s="414" t="s">
        <v>795</v>
      </c>
    </row>
    <row r="78" spans="2:7">
      <c r="B78" s="111"/>
      <c r="C78" s="110"/>
    </row>
    <row r="79" spans="2:7">
      <c r="C79" s="6"/>
    </row>
    <row r="80" spans="2:7" ht="15">
      <c r="B80" s="323" t="s">
        <v>887</v>
      </c>
      <c r="C80" s="6"/>
    </row>
    <row r="81" spans="2:3">
      <c r="C81" s="6"/>
    </row>
    <row r="82" spans="2:3" ht="14.25">
      <c r="B82" s="4" t="s">
        <v>877</v>
      </c>
      <c r="C82" s="227" t="s">
        <v>886</v>
      </c>
    </row>
  </sheetData>
  <hyperlinks>
    <hyperlink ref="C9" location="'EU OV1'!A1" display="EU OV1" xr:uid="{FBD75644-FCDE-4895-B446-4D9E94920360}"/>
    <hyperlink ref="C10" location="'EU KM1'!A1" display="EU OV1" xr:uid="{5C9165A0-F669-487A-8A29-63F1B3EA5C2B}"/>
    <hyperlink ref="C15" location="'EU CC1'!A1" display="EU CC1" xr:uid="{C3E7E5E3-92B3-4173-B976-798AD04A8CFC}"/>
    <hyperlink ref="C71" location="'EU CCR5'!A1" display="EU CCR5" xr:uid="{2342FC97-9F9C-4289-AEA2-76F214145825}"/>
    <hyperlink ref="C70" location="'EU CCR4'!A1" display="EU CCR4" xr:uid="{42FC7B21-7AC5-47E1-ABAC-AE64572395B1}"/>
    <hyperlink ref="C69" location="'EU CCR3'!A1" display="EU CCR3" xr:uid="{F95E49FD-CFDD-4A05-AB66-9B109088CDE1}"/>
    <hyperlink ref="C68" location="'EU CCR2'!A1" display="EU CCR2" xr:uid="{169D6634-E088-4DC7-AA1B-55FF7542FFFF}"/>
    <hyperlink ref="C67" location="'EU CCR1'!A1" display="EU CCR1" xr:uid="{D80F8580-63BD-4927-95E3-AF1A1B3CB091}"/>
    <hyperlink ref="C40" location="'EU CR1'!A1" display="EU CR1" xr:uid="{01B96AB5-63BB-45E4-93E4-507F54CCAA77}"/>
    <hyperlink ref="C41" location="'EU CR1-A'!A1" display="EU CR1-A" xr:uid="{97814B05-18CD-44B4-ADF1-3931742A047F}"/>
    <hyperlink ref="C20" location="'EU CCyB1'!A1" display="EU CCyB1" xr:uid="{803EE60B-EFA3-4922-BBF6-0D27C1269EF0}"/>
    <hyperlink ref="C21" location="'EU CCyB2'!A1" display="EU CCyB2" xr:uid="{B12E1C77-E740-4FA6-8DA9-D76A2E8A22EA}"/>
    <hyperlink ref="C27" location="'EU LR1 LRSum'!A1" display="EU LR1 LRSum" xr:uid="{8D39D063-742F-493D-82B9-4DCD9A3E8BA5}"/>
    <hyperlink ref="C28" location="'EU LR2 LRCom'!A1" display="EU LR2 LRCom" xr:uid="{1CA0AB2D-60B2-4801-B370-08207155D624}"/>
    <hyperlink ref="C29" location="'EU LR3 LRSpl'!A1" display="EU LR3 LRSpl" xr:uid="{F0315C17-10B9-40A9-BEA2-2BB63D24CF46}"/>
    <hyperlink ref="C35" location="'EU LIQ2'!A1" display="EU LIQ2" xr:uid="{5221859A-F24C-4865-B171-836C77FC7B5F}"/>
    <hyperlink ref="C43" location="'EU CQ1'!A1" display="EU CQ1" xr:uid="{0A8CCE13-1ADE-4BEB-B7DA-758F1D17F1CC}"/>
    <hyperlink ref="C48" location="'EU CR3'!A1" display="EU CR3" xr:uid="{A80FB9BF-D7D2-42D0-81F3-7A5EB12A2029}"/>
    <hyperlink ref="C53" location="'EU CR4'!A1" display="EU CR4" xr:uid="{8049ED9C-5272-4F70-95AE-BB64449BB5C1}"/>
    <hyperlink ref="C54" location="'EU CR5'!A1" display="EU CR5" xr:uid="{11B7886C-E96D-4609-8BD0-F99F58D815D5}"/>
    <hyperlink ref="C59" location="'EU CR6'!A1" display="EU CR6 " xr:uid="{0039AB99-8AF0-4B5D-8FAC-DEEED6BFB4C0}"/>
    <hyperlink ref="C60" location="'EU CR7'!A1" display="EU CR7" xr:uid="{96A9D0E6-2870-4D6D-9E04-F95C6E0949DD}"/>
    <hyperlink ref="C62" location="'EU CR8'!A1" display="EU CR8" xr:uid="{6A3850DB-8877-442C-9971-23D021BDEBA0}"/>
    <hyperlink ref="C61" location="'EU CR7-A'!A1" display="EU CR7-A" xr:uid="{6E4DFCA5-45AA-4052-BC1B-D5A794036710}"/>
    <hyperlink ref="C77" location="'EU MR1'!A1" display="EU MR1" xr:uid="{C61E2F41-F4DA-474B-B0B4-85FA250C7C53}"/>
    <hyperlink ref="C72" location="'EU CCR8'!A1" display="EU CCR8" xr:uid="{410D9F44-72AC-403A-85AC-DECD081342D4}"/>
    <hyperlink ref="C34" location="'EU LIQ1'!A1" display="EU LIQ1" xr:uid="{CDBA342C-304D-4423-A348-93F37216614F}"/>
    <hyperlink ref="C82" location="IRRBB1!A1" display="EU IRRBB1" xr:uid="{113AACA6-C8FA-4324-856E-13EDA2AB2FA0}"/>
  </hyperlinks>
  <pageMargins left="0.23622047244094491" right="0.23622047244094491"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7753-C06A-4822-8388-8E11A109C230}">
  <sheetPr codeName="Ark10"/>
  <dimension ref="B1:L38"/>
  <sheetViews>
    <sheetView showGridLines="0" zoomScaleNormal="100" workbookViewId="0">
      <selection activeCell="D5" sqref="D5:E5"/>
    </sheetView>
  </sheetViews>
  <sheetFormatPr defaultColWidth="12.28515625" defaultRowHeight="12.75"/>
  <cols>
    <col min="1" max="1" width="3.7109375" customWidth="1"/>
    <col min="2" max="2" width="10.85546875" customWidth="1"/>
    <col min="3" max="3" width="61" bestFit="1" customWidth="1"/>
    <col min="4" max="11" width="16.85546875" customWidth="1"/>
  </cols>
  <sheetData>
    <row r="1" spans="2:12" ht="21" customHeight="1"/>
    <row r="2" spans="2:12" ht="48" customHeight="1">
      <c r="B2" s="119" t="s">
        <v>669</v>
      </c>
      <c r="C2" s="118"/>
      <c r="D2" s="466"/>
      <c r="E2" s="466"/>
      <c r="F2" s="466"/>
      <c r="G2" s="466"/>
      <c r="H2" s="466"/>
      <c r="I2" s="210"/>
      <c r="J2" s="210"/>
      <c r="K2" s="210"/>
      <c r="L2" s="101"/>
    </row>
    <row r="3" spans="2:12" ht="15">
      <c r="B3" s="467" t="s">
        <v>355</v>
      </c>
      <c r="C3" s="468"/>
      <c r="D3" s="470" t="s">
        <v>857</v>
      </c>
      <c r="E3" s="471"/>
      <c r="F3" s="471"/>
      <c r="G3" s="471"/>
      <c r="H3" s="470" t="s">
        <v>858</v>
      </c>
      <c r="I3" s="471"/>
      <c r="J3" s="471"/>
      <c r="K3" s="471"/>
      <c r="L3" s="101"/>
    </row>
    <row r="4" spans="2:12" ht="15">
      <c r="B4" s="469"/>
      <c r="C4" s="469"/>
      <c r="D4" s="455"/>
      <c r="E4" s="472"/>
      <c r="F4" s="472"/>
      <c r="G4" s="472"/>
      <c r="H4" s="455"/>
      <c r="I4" s="472"/>
      <c r="J4" s="472"/>
      <c r="K4" s="472"/>
      <c r="L4" s="101"/>
    </row>
    <row r="5" spans="2:12" ht="15">
      <c r="B5" s="102" t="s">
        <v>354</v>
      </c>
      <c r="C5" s="102"/>
      <c r="D5" s="211">
        <v>44377</v>
      </c>
      <c r="E5" s="211">
        <v>44286</v>
      </c>
      <c r="F5" s="211">
        <v>44196</v>
      </c>
      <c r="G5" s="211">
        <v>44104</v>
      </c>
      <c r="H5" s="211">
        <v>44377</v>
      </c>
      <c r="I5" s="211">
        <v>44286</v>
      </c>
      <c r="J5" s="211">
        <v>44196</v>
      </c>
      <c r="K5" s="211">
        <v>44104</v>
      </c>
      <c r="L5" s="101" t="s">
        <v>6</v>
      </c>
    </row>
    <row r="6" spans="2:12" ht="15">
      <c r="B6" s="105" t="s">
        <v>120</v>
      </c>
      <c r="C6" s="105"/>
      <c r="D6" s="288">
        <v>12</v>
      </c>
      <c r="E6" s="288">
        <v>12</v>
      </c>
      <c r="F6" s="288">
        <v>12</v>
      </c>
      <c r="G6" s="288">
        <v>12</v>
      </c>
      <c r="H6" s="288">
        <v>12</v>
      </c>
      <c r="I6" s="288">
        <v>12</v>
      </c>
      <c r="J6" s="288">
        <v>12</v>
      </c>
      <c r="K6" s="288">
        <v>12</v>
      </c>
      <c r="L6" s="101"/>
    </row>
    <row r="7" spans="2:12" ht="15">
      <c r="B7" s="105" t="s">
        <v>121</v>
      </c>
      <c r="C7" s="105"/>
      <c r="D7" s="211" t="s">
        <v>6</v>
      </c>
      <c r="E7" s="211" t="s">
        <v>6</v>
      </c>
      <c r="F7" s="211" t="s">
        <v>6</v>
      </c>
      <c r="G7" s="211" t="s">
        <v>6</v>
      </c>
      <c r="H7" s="211" t="s">
        <v>6</v>
      </c>
      <c r="I7" s="211" t="s">
        <v>6</v>
      </c>
      <c r="J7" s="211" t="s">
        <v>6</v>
      </c>
      <c r="K7" s="211" t="s">
        <v>6</v>
      </c>
      <c r="L7" s="101"/>
    </row>
    <row r="8" spans="2:12" ht="12.75" customHeight="1">
      <c r="B8" s="241" t="s">
        <v>122</v>
      </c>
      <c r="C8" s="242" t="s">
        <v>123</v>
      </c>
      <c r="D8" s="103"/>
      <c r="E8" s="103"/>
      <c r="F8" s="103"/>
      <c r="G8" s="103"/>
      <c r="H8" s="159">
        <v>46749.84643644996</v>
      </c>
      <c r="I8" s="159">
        <v>45494.79258136663</v>
      </c>
      <c r="J8" s="159">
        <v>43607.441430166669</v>
      </c>
      <c r="K8" s="159">
        <v>41499.419300819165</v>
      </c>
      <c r="L8" s="101"/>
    </row>
    <row r="9" spans="2:12" ht="12.75" customHeight="1">
      <c r="B9" s="104" t="s">
        <v>124</v>
      </c>
      <c r="C9" s="104"/>
      <c r="D9" s="104" t="s">
        <v>6</v>
      </c>
      <c r="E9" s="104"/>
      <c r="F9" s="104"/>
      <c r="G9" s="104"/>
      <c r="H9" s="104"/>
      <c r="I9" s="104"/>
      <c r="J9" s="104"/>
      <c r="K9" s="104"/>
      <c r="L9" s="101"/>
    </row>
    <row r="10" spans="2:12" ht="15">
      <c r="B10" s="241" t="s">
        <v>125</v>
      </c>
      <c r="C10" s="402" t="s">
        <v>126</v>
      </c>
      <c r="D10" s="158">
        <v>70128.647569355002</v>
      </c>
      <c r="E10" s="158">
        <v>67801.83852843834</v>
      </c>
      <c r="F10" s="158">
        <v>65449.626244749998</v>
      </c>
      <c r="G10" s="158">
        <v>64157.669029916673</v>
      </c>
      <c r="H10" s="159">
        <v>4342.5607332989175</v>
      </c>
      <c r="I10" s="159">
        <v>4202.0897615489166</v>
      </c>
      <c r="J10" s="159">
        <v>4059.0358545374997</v>
      </c>
      <c r="K10" s="159">
        <v>4002.1189615624994</v>
      </c>
      <c r="L10" s="101"/>
    </row>
    <row r="11" spans="2:12" s="171" customFormat="1" ht="12.75" customHeight="1">
      <c r="B11" s="245" t="s">
        <v>127</v>
      </c>
      <c r="C11" s="243" t="s">
        <v>128</v>
      </c>
      <c r="D11" s="168">
        <v>53369.641798025834</v>
      </c>
      <c r="E11" s="168">
        <v>51552.460347359156</v>
      </c>
      <c r="F11" s="168">
        <v>49832.739060916676</v>
      </c>
      <c r="G11" s="168">
        <v>48501.036706416671</v>
      </c>
      <c r="H11" s="169">
        <v>2668.4820900387917</v>
      </c>
      <c r="I11" s="169">
        <v>2577.6230174554585</v>
      </c>
      <c r="J11" s="169">
        <v>2491.6369530875004</v>
      </c>
      <c r="K11" s="169">
        <v>2425.051835325</v>
      </c>
      <c r="L11" s="170"/>
    </row>
    <row r="12" spans="2:12" s="171" customFormat="1" ht="12.75" customHeight="1">
      <c r="B12" s="245" t="s">
        <v>129</v>
      </c>
      <c r="C12" s="243" t="s">
        <v>130</v>
      </c>
      <c r="D12" s="168">
        <v>16518.34202306833</v>
      </c>
      <c r="E12" s="168">
        <v>16021.345918735</v>
      </c>
      <c r="F12" s="168">
        <v>15451.067375749999</v>
      </c>
      <c r="G12" s="168">
        <v>15561.346201833336</v>
      </c>
      <c r="H12" s="169">
        <v>1673.927692260125</v>
      </c>
      <c r="I12" s="169">
        <v>1624.2883794267916</v>
      </c>
      <c r="J12" s="169">
        <v>1567.2205915333334</v>
      </c>
      <c r="K12" s="169">
        <v>1576.8885970708334</v>
      </c>
      <c r="L12" s="170"/>
    </row>
    <row r="13" spans="2:12" ht="12.75" customHeight="1">
      <c r="B13" s="241" t="s">
        <v>131</v>
      </c>
      <c r="C13" s="242" t="s">
        <v>132</v>
      </c>
      <c r="D13" s="158">
        <v>44693.514847028331</v>
      </c>
      <c r="E13" s="158">
        <v>43765.644394111667</v>
      </c>
      <c r="F13" s="158">
        <v>42838.159297500009</v>
      </c>
      <c r="G13" s="158">
        <v>41727.816718249996</v>
      </c>
      <c r="H13" s="159">
        <v>19706.491869548834</v>
      </c>
      <c r="I13" s="159">
        <v>19209.751096048836</v>
      </c>
      <c r="J13" s="159">
        <v>18608.709941216668</v>
      </c>
      <c r="K13" s="159">
        <v>17985.929861166664</v>
      </c>
      <c r="L13" s="101"/>
    </row>
    <row r="14" spans="2:12" s="171" customFormat="1" ht="24.75">
      <c r="B14" s="245" t="s">
        <v>133</v>
      </c>
      <c r="C14" s="243" t="s">
        <v>134</v>
      </c>
      <c r="D14" s="169">
        <v>0</v>
      </c>
      <c r="E14" s="169">
        <v>0</v>
      </c>
      <c r="F14" s="169">
        <v>0</v>
      </c>
      <c r="G14" s="169">
        <v>0</v>
      </c>
      <c r="H14" s="169">
        <v>0</v>
      </c>
      <c r="I14" s="169">
        <v>0</v>
      </c>
      <c r="J14" s="169">
        <v>0</v>
      </c>
      <c r="K14" s="169">
        <v>0</v>
      </c>
      <c r="L14" s="170"/>
    </row>
    <row r="15" spans="2:12" s="171" customFormat="1" ht="12.75" customHeight="1">
      <c r="B15" s="245" t="s">
        <v>135</v>
      </c>
      <c r="C15" s="243" t="s">
        <v>136</v>
      </c>
      <c r="D15" s="168">
        <v>44680.651931190834</v>
      </c>
      <c r="E15" s="168">
        <v>43752.93107452416</v>
      </c>
      <c r="F15" s="168">
        <v>42825.418306833337</v>
      </c>
      <c r="G15" s="168">
        <v>41715.075727583338</v>
      </c>
      <c r="H15" s="169">
        <v>19693.628953711333</v>
      </c>
      <c r="I15" s="169">
        <v>19197.037776461333</v>
      </c>
      <c r="J15" s="169">
        <v>18595.968950550003</v>
      </c>
      <c r="K15" s="169">
        <v>17973.188870499998</v>
      </c>
      <c r="L15" s="170"/>
    </row>
    <row r="16" spans="2:12" s="171" customFormat="1" ht="12.75" customHeight="1">
      <c r="B16" s="245" t="s">
        <v>137</v>
      </c>
      <c r="C16" s="243" t="s">
        <v>138</v>
      </c>
      <c r="D16" s="168">
        <v>12.862915837499999</v>
      </c>
      <c r="E16" s="168">
        <v>12.713319587500001</v>
      </c>
      <c r="F16" s="168">
        <v>12.740990666666667</v>
      </c>
      <c r="G16" s="168">
        <v>12.740990666666667</v>
      </c>
      <c r="H16" s="169">
        <v>12.862915837499999</v>
      </c>
      <c r="I16" s="169">
        <v>12.713319587500001</v>
      </c>
      <c r="J16" s="169">
        <v>12.740990666666667</v>
      </c>
      <c r="K16" s="169">
        <v>12.740990666666667</v>
      </c>
      <c r="L16" s="170"/>
    </row>
    <row r="17" spans="2:11" ht="12.75" customHeight="1">
      <c r="B17" s="241" t="s">
        <v>139</v>
      </c>
      <c r="C17" s="242" t="s">
        <v>140</v>
      </c>
      <c r="D17" s="162" t="s">
        <v>6</v>
      </c>
      <c r="E17" s="162" t="s">
        <v>6</v>
      </c>
      <c r="F17" s="162" t="s">
        <v>6</v>
      </c>
      <c r="G17" s="162" t="s">
        <v>6</v>
      </c>
      <c r="H17" s="159">
        <v>503.04090382774166</v>
      </c>
      <c r="I17" s="159">
        <v>450.86907291107497</v>
      </c>
      <c r="J17" s="159">
        <v>444.27373696742507</v>
      </c>
      <c r="K17" s="159">
        <v>458.37526855148326</v>
      </c>
    </row>
    <row r="18" spans="2:11">
      <c r="B18" s="241" t="s">
        <v>141</v>
      </c>
      <c r="C18" s="242" t="s">
        <v>142</v>
      </c>
      <c r="D18" s="160">
        <v>10393.400526121666</v>
      </c>
      <c r="E18" s="160">
        <v>10159.021931788333</v>
      </c>
      <c r="F18" s="160">
        <v>9941.8052224999992</v>
      </c>
      <c r="G18" s="160">
        <v>9778.7902342500001</v>
      </c>
      <c r="H18" s="159">
        <v>1419.1323353877499</v>
      </c>
      <c r="I18" s="159">
        <v>1350.0055580544165</v>
      </c>
      <c r="J18" s="159">
        <v>1307.8523814958332</v>
      </c>
      <c r="K18" s="159">
        <v>1260.6972310333333</v>
      </c>
    </row>
    <row r="19" spans="2:11" s="171" customFormat="1" ht="12" customHeight="1">
      <c r="B19" s="245" t="s">
        <v>143</v>
      </c>
      <c r="C19" s="243" t="s">
        <v>144</v>
      </c>
      <c r="D19" s="168">
        <v>743.74037547583339</v>
      </c>
      <c r="E19" s="168">
        <v>746.74011405916656</v>
      </c>
      <c r="F19" s="168">
        <v>729.56492208333339</v>
      </c>
      <c r="G19" s="168">
        <v>701.89506691666656</v>
      </c>
      <c r="H19" s="169">
        <v>743.74037547583339</v>
      </c>
      <c r="I19" s="169">
        <v>746.74011405916656</v>
      </c>
      <c r="J19" s="169">
        <v>729.56492208333339</v>
      </c>
      <c r="K19" s="169">
        <v>701.89506691666656</v>
      </c>
    </row>
    <row r="20" spans="2:11" s="171" customFormat="1" ht="12" customHeight="1">
      <c r="B20" s="245" t="s">
        <v>145</v>
      </c>
      <c r="C20" s="243" t="s">
        <v>146</v>
      </c>
      <c r="D20" s="169">
        <v>0</v>
      </c>
      <c r="E20" s="169">
        <v>0</v>
      </c>
      <c r="F20" s="169">
        <v>0</v>
      </c>
      <c r="G20" s="169">
        <v>0</v>
      </c>
      <c r="H20" s="172">
        <v>0</v>
      </c>
      <c r="I20" s="172">
        <v>0</v>
      </c>
      <c r="J20" s="172">
        <v>0</v>
      </c>
      <c r="K20" s="172">
        <v>0</v>
      </c>
    </row>
    <row r="21" spans="2:11" s="171" customFormat="1">
      <c r="B21" s="245" t="s">
        <v>147</v>
      </c>
      <c r="C21" s="243" t="s">
        <v>148</v>
      </c>
      <c r="D21" s="168">
        <v>9649.6601506458337</v>
      </c>
      <c r="E21" s="168">
        <v>9412.2818177291683</v>
      </c>
      <c r="F21" s="168">
        <v>9212.2403004166645</v>
      </c>
      <c r="G21" s="168">
        <v>9076.8951673333322</v>
      </c>
      <c r="H21" s="169">
        <v>675.39195991191662</v>
      </c>
      <c r="I21" s="169">
        <v>603.26544399525005</v>
      </c>
      <c r="J21" s="169">
        <v>578.28745941250008</v>
      </c>
      <c r="K21" s="169">
        <v>558.80216411666686</v>
      </c>
    </row>
    <row r="22" spans="2:11">
      <c r="B22" s="241" t="s">
        <v>149</v>
      </c>
      <c r="C22" s="242" t="s">
        <v>150</v>
      </c>
      <c r="D22" s="160">
        <v>13029.495813933332</v>
      </c>
      <c r="E22" s="160">
        <v>11808.832917350001</v>
      </c>
      <c r="F22" s="160">
        <v>11368.728732833333</v>
      </c>
      <c r="G22" s="160">
        <v>11337.66699225</v>
      </c>
      <c r="H22" s="159">
        <v>3539.714765551666</v>
      </c>
      <c r="I22" s="159">
        <v>2542.168494051667</v>
      </c>
      <c r="J22" s="159">
        <v>2430.2431026666668</v>
      </c>
      <c r="K22" s="159">
        <v>2361.6448895833341</v>
      </c>
    </row>
    <row r="23" spans="2:11">
      <c r="B23" s="241" t="s">
        <v>151</v>
      </c>
      <c r="C23" s="242" t="s">
        <v>152</v>
      </c>
      <c r="D23" s="160">
        <v>19345.316125552501</v>
      </c>
      <c r="E23" s="160">
        <v>18066.62553938583</v>
      </c>
      <c r="F23" s="160">
        <v>17191.979652583334</v>
      </c>
      <c r="G23" s="160">
        <v>17655.846783249999</v>
      </c>
      <c r="H23" s="159">
        <v>967.26580616095816</v>
      </c>
      <c r="I23" s="159">
        <v>903.33127691095831</v>
      </c>
      <c r="J23" s="159">
        <v>859.59898259166675</v>
      </c>
      <c r="K23" s="159">
        <v>882.79233909583343</v>
      </c>
    </row>
    <row r="24" spans="2:11">
      <c r="B24" s="241" t="s">
        <v>153</v>
      </c>
      <c r="C24" s="242" t="s">
        <v>154</v>
      </c>
      <c r="D24" s="162"/>
      <c r="E24" s="162"/>
      <c r="F24" s="162"/>
      <c r="G24" s="162"/>
      <c r="H24" s="159">
        <v>30478.206413775868</v>
      </c>
      <c r="I24" s="159">
        <v>28658.215259525867</v>
      </c>
      <c r="J24" s="159">
        <v>27709.713999475756</v>
      </c>
      <c r="K24" s="159">
        <v>26951.558550993144</v>
      </c>
    </row>
    <row r="25" spans="2:11">
      <c r="B25" s="104" t="s">
        <v>155</v>
      </c>
      <c r="C25" s="104"/>
      <c r="D25" s="163"/>
      <c r="E25" s="163" t="s">
        <v>6</v>
      </c>
      <c r="F25" s="163" t="s">
        <v>6</v>
      </c>
      <c r="G25" s="163" t="s">
        <v>6</v>
      </c>
      <c r="H25" s="164"/>
      <c r="I25" s="164" t="s">
        <v>6</v>
      </c>
      <c r="J25" s="164" t="s">
        <v>6</v>
      </c>
      <c r="K25" s="164" t="s">
        <v>6</v>
      </c>
    </row>
    <row r="26" spans="2:11">
      <c r="B26" s="241" t="s">
        <v>156</v>
      </c>
      <c r="C26" s="242" t="s">
        <v>157</v>
      </c>
      <c r="D26" s="158">
        <v>21644.832878787503</v>
      </c>
      <c r="E26" s="158">
        <v>21855.370901620834</v>
      </c>
      <c r="F26" s="158">
        <v>21893.689368771666</v>
      </c>
      <c r="G26" s="158">
        <v>21112.380181860004</v>
      </c>
      <c r="H26" s="159">
        <v>1769.7774971283</v>
      </c>
      <c r="I26" s="159">
        <v>1717.0734153782998</v>
      </c>
      <c r="J26" s="159">
        <v>1675.0516519213336</v>
      </c>
      <c r="K26" s="159">
        <v>1425.1545030924674</v>
      </c>
    </row>
    <row r="27" spans="2:11">
      <c r="B27" s="241" t="s">
        <v>158</v>
      </c>
      <c r="C27" s="242" t="s">
        <v>159</v>
      </c>
      <c r="D27" s="158">
        <v>4920.4632206875003</v>
      </c>
      <c r="E27" s="158">
        <v>4580.3474847708321</v>
      </c>
      <c r="F27" s="158">
        <v>4181.737989166666</v>
      </c>
      <c r="G27" s="158">
        <v>4322.6523753333331</v>
      </c>
      <c r="H27" s="159">
        <v>4304.6877344358336</v>
      </c>
      <c r="I27" s="159">
        <v>3972.5455921025</v>
      </c>
      <c r="J27" s="159">
        <v>3538.9174589583331</v>
      </c>
      <c r="K27" s="159">
        <v>3633.3919880000008</v>
      </c>
    </row>
    <row r="28" spans="2:11">
      <c r="B28" s="241" t="s">
        <v>160</v>
      </c>
      <c r="C28" s="242" t="s">
        <v>161</v>
      </c>
      <c r="D28" s="158">
        <v>3452.4016793199994</v>
      </c>
      <c r="E28" s="158">
        <v>2341.6969936533337</v>
      </c>
      <c r="F28" s="158">
        <v>2346.2008314999998</v>
      </c>
      <c r="G28" s="158">
        <v>2288.2919430833331</v>
      </c>
      <c r="H28" s="159">
        <v>3452.4016793199994</v>
      </c>
      <c r="I28" s="159">
        <v>2341.6969936533337</v>
      </c>
      <c r="J28" s="159">
        <v>2346.2008314999998</v>
      </c>
      <c r="K28" s="159">
        <v>2288.2919430833331</v>
      </c>
    </row>
    <row r="29" spans="2:11" ht="36">
      <c r="B29" s="245" t="s">
        <v>420</v>
      </c>
      <c r="C29" s="335" t="s">
        <v>860</v>
      </c>
      <c r="D29" s="162"/>
      <c r="E29" s="162"/>
      <c r="F29" s="162"/>
      <c r="G29" s="162"/>
      <c r="H29" s="159"/>
      <c r="I29" s="159"/>
      <c r="J29" s="159"/>
      <c r="K29" s="159"/>
    </row>
    <row r="30" spans="2:11">
      <c r="B30" s="245" t="s">
        <v>859</v>
      </c>
      <c r="C30" s="335" t="s">
        <v>861</v>
      </c>
      <c r="D30" s="162"/>
      <c r="E30" s="162"/>
      <c r="F30" s="162"/>
      <c r="G30" s="162"/>
      <c r="H30" s="159"/>
      <c r="I30" s="159"/>
      <c r="J30" s="159"/>
      <c r="K30" s="159"/>
    </row>
    <row r="31" spans="2:11">
      <c r="B31" s="241" t="s">
        <v>162</v>
      </c>
      <c r="C31" s="242" t="s">
        <v>163</v>
      </c>
      <c r="D31" s="158">
        <v>30017.697778795002</v>
      </c>
      <c r="E31" s="158">
        <v>28777.415380045004</v>
      </c>
      <c r="F31" s="158">
        <v>28421.628189438332</v>
      </c>
      <c r="G31" s="158">
        <v>27723.324500276667</v>
      </c>
      <c r="H31" s="159">
        <v>9526.8669108841332</v>
      </c>
      <c r="I31" s="159">
        <v>8031.3160011341342</v>
      </c>
      <c r="J31" s="159">
        <v>7560.1699423796681</v>
      </c>
      <c r="K31" s="159">
        <v>7346.8384341758019</v>
      </c>
    </row>
    <row r="32" spans="2:11">
      <c r="B32" s="245" t="s">
        <v>164</v>
      </c>
      <c r="C32" s="243" t="s">
        <v>165</v>
      </c>
      <c r="D32" s="159"/>
      <c r="E32" s="159"/>
      <c r="F32" s="159"/>
      <c r="G32" s="159"/>
      <c r="H32" s="159"/>
      <c r="I32" s="159"/>
      <c r="J32" s="159"/>
      <c r="K32" s="159"/>
    </row>
    <row r="33" spans="2:11">
      <c r="B33" s="245" t="s">
        <v>166</v>
      </c>
      <c r="C33" s="243" t="s">
        <v>167</v>
      </c>
      <c r="D33" s="159"/>
      <c r="E33" s="159"/>
      <c r="F33" s="159"/>
      <c r="G33" s="159"/>
      <c r="H33" s="159"/>
      <c r="I33" s="159"/>
      <c r="J33" s="159"/>
      <c r="K33" s="159"/>
    </row>
    <row r="34" spans="2:11">
      <c r="B34" s="245" t="s">
        <v>168</v>
      </c>
      <c r="C34" s="243" t="s">
        <v>169</v>
      </c>
      <c r="D34" s="160"/>
      <c r="E34" s="160"/>
      <c r="F34" s="160"/>
      <c r="G34" s="160"/>
      <c r="H34" s="161"/>
      <c r="I34" s="161"/>
      <c r="J34" s="161"/>
      <c r="K34" s="161"/>
    </row>
    <row r="35" spans="2:11">
      <c r="B35" s="104"/>
      <c r="C35" s="104"/>
      <c r="D35" s="164"/>
      <c r="E35" s="164"/>
      <c r="F35" s="164"/>
      <c r="G35" s="164"/>
      <c r="H35" s="164" t="s">
        <v>6</v>
      </c>
      <c r="I35" s="164" t="s">
        <v>6</v>
      </c>
      <c r="J35" s="164" t="s">
        <v>6</v>
      </c>
      <c r="K35" s="164" t="s">
        <v>6</v>
      </c>
    </row>
    <row r="36" spans="2:11">
      <c r="B36" s="242" t="s">
        <v>170</v>
      </c>
      <c r="C36" s="242" t="s">
        <v>171</v>
      </c>
      <c r="D36" s="162"/>
      <c r="E36" s="162"/>
      <c r="F36" s="162"/>
      <c r="G36" s="162"/>
      <c r="H36" s="161">
        <v>46749.84643644996</v>
      </c>
      <c r="I36" s="161">
        <v>45494.79258136663</v>
      </c>
      <c r="J36" s="161">
        <v>43607.441430166669</v>
      </c>
      <c r="K36" s="161">
        <v>41294.613417976921</v>
      </c>
    </row>
    <row r="37" spans="2:11">
      <c r="B37" s="242" t="s">
        <v>172</v>
      </c>
      <c r="C37" s="242" t="s">
        <v>173</v>
      </c>
      <c r="D37" s="162"/>
      <c r="E37" s="162"/>
      <c r="F37" s="162"/>
      <c r="G37" s="162"/>
      <c r="H37" s="161">
        <v>20951.339502891733</v>
      </c>
      <c r="I37" s="161">
        <v>20626.899258391732</v>
      </c>
      <c r="J37" s="161">
        <v>20149.544057096089</v>
      </c>
      <c r="K37" s="161">
        <v>19604.720116817352</v>
      </c>
    </row>
    <row r="38" spans="2:11" ht="13.5" thickBot="1">
      <c r="B38" s="244" t="s">
        <v>174</v>
      </c>
      <c r="C38" s="244" t="s">
        <v>175</v>
      </c>
      <c r="D38" s="165"/>
      <c r="E38" s="165"/>
      <c r="F38" s="165"/>
      <c r="G38" s="165"/>
      <c r="H38" s="166">
        <v>2.2367051891269658</v>
      </c>
      <c r="I38" s="166">
        <v>2.2127921647819533</v>
      </c>
      <c r="J38" s="166">
        <v>2.1654435058241304</v>
      </c>
      <c r="K38" s="166">
        <v>2.1110639776824156</v>
      </c>
    </row>
  </sheetData>
  <mergeCells count="4">
    <mergeCell ref="D2:H2"/>
    <mergeCell ref="B3:C4"/>
    <mergeCell ref="D3:G4"/>
    <mergeCell ref="H3:K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9E58-ED8A-4614-95D0-FDDA3997D63A}">
  <sheetPr codeName="Ark65"/>
  <dimension ref="B1:I45"/>
  <sheetViews>
    <sheetView showGridLines="0" zoomScaleNormal="100" workbookViewId="0">
      <selection activeCell="M32" sqref="M32"/>
    </sheetView>
  </sheetViews>
  <sheetFormatPr defaultColWidth="12.28515625" defaultRowHeight="12.75"/>
  <cols>
    <col min="1" max="1" width="3.7109375" customWidth="1"/>
    <col min="2" max="2" width="10.85546875" customWidth="1"/>
    <col min="3" max="3" width="65.140625" customWidth="1"/>
    <col min="4" max="8" width="16.85546875" customWidth="1"/>
  </cols>
  <sheetData>
    <row r="1" spans="2:9" ht="21" customHeight="1"/>
    <row r="2" spans="2:9" ht="48" customHeight="1">
      <c r="B2" s="119" t="s">
        <v>671</v>
      </c>
      <c r="C2" s="118"/>
      <c r="D2" s="466"/>
      <c r="E2" s="466"/>
      <c r="F2" s="466"/>
      <c r="G2" s="466"/>
      <c r="H2" s="466"/>
      <c r="I2" s="101"/>
    </row>
    <row r="3" spans="2:9" ht="15">
      <c r="B3" s="467" t="s">
        <v>355</v>
      </c>
      <c r="C3" s="468"/>
      <c r="D3" s="470" t="s">
        <v>672</v>
      </c>
      <c r="E3" s="471"/>
      <c r="F3" s="471"/>
      <c r="G3" s="471"/>
      <c r="H3" s="470" t="s">
        <v>673</v>
      </c>
      <c r="I3" s="101"/>
    </row>
    <row r="4" spans="2:9" ht="15">
      <c r="B4" s="469"/>
      <c r="C4" s="469"/>
      <c r="D4" s="455"/>
      <c r="E4" s="472"/>
      <c r="F4" s="472"/>
      <c r="G4" s="472"/>
      <c r="H4" s="457"/>
      <c r="I4" s="101"/>
    </row>
    <row r="5" spans="2:9" ht="15">
      <c r="B5" s="102" t="s">
        <v>354</v>
      </c>
      <c r="C5" s="102"/>
      <c r="D5" s="211" t="s">
        <v>674</v>
      </c>
      <c r="E5" s="211" t="s">
        <v>675</v>
      </c>
      <c r="F5" s="211" t="s">
        <v>676</v>
      </c>
      <c r="G5" s="211" t="s">
        <v>677</v>
      </c>
      <c r="H5" s="455"/>
      <c r="I5" s="101" t="s">
        <v>6</v>
      </c>
    </row>
    <row r="6" spans="2:9" ht="15">
      <c r="B6" s="105" t="s">
        <v>678</v>
      </c>
      <c r="C6" s="105"/>
      <c r="D6" s="211" t="s">
        <v>6</v>
      </c>
      <c r="E6" s="211" t="s">
        <v>6</v>
      </c>
      <c r="F6" s="211" t="s">
        <v>6</v>
      </c>
      <c r="G6" s="211" t="s">
        <v>6</v>
      </c>
      <c r="H6" s="211" t="s">
        <v>6</v>
      </c>
      <c r="I6" s="101"/>
    </row>
    <row r="7" spans="2:9" ht="12.75" customHeight="1">
      <c r="B7" s="334">
        <v>1</v>
      </c>
      <c r="C7" s="335" t="s">
        <v>680</v>
      </c>
      <c r="D7" s="352">
        <v>14814.976921450001</v>
      </c>
      <c r="E7" s="352" t="s">
        <v>6</v>
      </c>
      <c r="F7" s="352">
        <v>3718.0749999999998</v>
      </c>
      <c r="G7" s="352">
        <v>20685.619202450001</v>
      </c>
      <c r="H7" s="352">
        <v>20685.619202450001</v>
      </c>
      <c r="I7" s="101"/>
    </row>
    <row r="8" spans="2:9" s="171" customFormat="1" ht="12.75" customHeight="1">
      <c r="B8" s="334">
        <v>2</v>
      </c>
      <c r="C8" s="338" t="s">
        <v>681</v>
      </c>
      <c r="D8" s="336">
        <v>14814.976921450001</v>
      </c>
      <c r="E8" s="420" t="s">
        <v>6</v>
      </c>
      <c r="F8" s="336" t="s">
        <v>6</v>
      </c>
      <c r="G8" s="336">
        <v>14814.976921450001</v>
      </c>
      <c r="H8" s="169">
        <v>14814.976921450001</v>
      </c>
      <c r="I8" s="170"/>
    </row>
    <row r="9" spans="2:9" s="171" customFormat="1" ht="12.75" customHeight="1">
      <c r="B9" s="334">
        <v>3</v>
      </c>
      <c r="C9" s="338" t="s">
        <v>682</v>
      </c>
      <c r="D9" s="339"/>
      <c r="E9" s="420" t="s">
        <v>6</v>
      </c>
      <c r="F9" s="336">
        <v>3718.0749999999998</v>
      </c>
      <c r="G9" s="336">
        <v>5870.6422810000004</v>
      </c>
      <c r="H9" s="169">
        <v>5870.6422810000004</v>
      </c>
      <c r="I9" s="170"/>
    </row>
    <row r="10" spans="2:9" ht="12.75" customHeight="1">
      <c r="B10" s="334">
        <v>4</v>
      </c>
      <c r="C10" s="335" t="s">
        <v>683</v>
      </c>
      <c r="D10" s="341"/>
      <c r="E10" s="352">
        <v>72746.610704000006</v>
      </c>
      <c r="F10" s="352" t="s">
        <v>6</v>
      </c>
      <c r="G10" s="352" t="s">
        <v>6</v>
      </c>
      <c r="H10" s="352">
        <v>68404.320153749999</v>
      </c>
      <c r="I10" s="101"/>
    </row>
    <row r="11" spans="2:9" s="171" customFormat="1" ht="12.75" customHeight="1">
      <c r="B11" s="334">
        <v>5</v>
      </c>
      <c r="C11" s="338" t="s">
        <v>684</v>
      </c>
      <c r="D11" s="340"/>
      <c r="E11" s="169">
        <v>58647.410403000002</v>
      </c>
      <c r="F11" s="169" t="s">
        <v>6</v>
      </c>
      <c r="G11" s="169" t="s">
        <v>6</v>
      </c>
      <c r="H11" s="169">
        <v>55715.039882849997</v>
      </c>
      <c r="I11" s="170"/>
    </row>
    <row r="12" spans="2:9" s="171" customFormat="1" ht="12.75" customHeight="1">
      <c r="B12" s="334">
        <v>6</v>
      </c>
      <c r="C12" s="338" t="s">
        <v>685</v>
      </c>
      <c r="D12" s="339"/>
      <c r="E12" s="336">
        <v>14099.200301000001</v>
      </c>
      <c r="F12" s="169" t="s">
        <v>6</v>
      </c>
      <c r="G12" s="169" t="s">
        <v>6</v>
      </c>
      <c r="H12" s="169">
        <v>12689.280270899999</v>
      </c>
      <c r="I12" s="170"/>
    </row>
    <row r="13" spans="2:9" s="171" customFormat="1" ht="12.75" customHeight="1">
      <c r="B13" s="334">
        <v>7</v>
      </c>
      <c r="C13" s="335" t="s">
        <v>686</v>
      </c>
      <c r="D13" s="339"/>
      <c r="E13" s="352">
        <v>55566.961123999994</v>
      </c>
      <c r="F13" s="352" t="s">
        <v>6</v>
      </c>
      <c r="G13" s="352">
        <v>2.493627</v>
      </c>
      <c r="H13" s="352">
        <v>18018.143426999999</v>
      </c>
      <c r="I13" s="170"/>
    </row>
    <row r="14" spans="2:9" ht="12.75" customHeight="1">
      <c r="B14" s="334">
        <v>8</v>
      </c>
      <c r="C14" s="338" t="s">
        <v>687</v>
      </c>
      <c r="D14" s="342"/>
      <c r="E14" s="336">
        <v>42317.928680999998</v>
      </c>
      <c r="F14" s="169" t="s">
        <v>6</v>
      </c>
      <c r="G14" s="169" t="s">
        <v>6</v>
      </c>
      <c r="H14" s="169">
        <v>17278.0484535</v>
      </c>
    </row>
    <row r="15" spans="2:9" ht="12.75" customHeight="1">
      <c r="B15" s="334">
        <v>9</v>
      </c>
      <c r="C15" s="338" t="s">
        <v>688</v>
      </c>
      <c r="D15" s="342"/>
      <c r="E15" s="336">
        <v>13249.032443</v>
      </c>
      <c r="F15" s="169" t="s">
        <v>6</v>
      </c>
      <c r="G15" s="336">
        <v>2.493627</v>
      </c>
      <c r="H15" s="169">
        <v>740.09497350000004</v>
      </c>
    </row>
    <row r="16" spans="2:9" s="171" customFormat="1" ht="12.75" customHeight="1">
      <c r="B16" s="334">
        <v>10</v>
      </c>
      <c r="C16" s="335" t="s">
        <v>689</v>
      </c>
      <c r="D16" s="339"/>
      <c r="E16" s="336"/>
      <c r="F16" s="169" t="s">
        <v>6</v>
      </c>
      <c r="G16" s="169" t="s">
        <v>6</v>
      </c>
      <c r="H16" s="169" t="s">
        <v>6</v>
      </c>
    </row>
    <row r="17" spans="2:8" s="171" customFormat="1" ht="12.75" customHeight="1">
      <c r="B17" s="334">
        <v>11</v>
      </c>
      <c r="C17" s="335" t="s">
        <v>690</v>
      </c>
      <c r="D17" s="352" t="s">
        <v>6</v>
      </c>
      <c r="E17" s="352">
        <v>1312.4910335</v>
      </c>
      <c r="F17" s="352" t="s">
        <v>6</v>
      </c>
      <c r="G17" s="352" t="s">
        <v>6</v>
      </c>
      <c r="H17" s="352" t="s">
        <v>6</v>
      </c>
    </row>
    <row r="18" spans="2:8" s="171" customFormat="1" ht="12.75" customHeight="1">
      <c r="B18" s="334">
        <v>12</v>
      </c>
      <c r="C18" s="338" t="s">
        <v>691</v>
      </c>
      <c r="D18" s="336" t="s">
        <v>6</v>
      </c>
      <c r="E18" s="339"/>
      <c r="F18" s="339"/>
      <c r="G18" s="339"/>
      <c r="H18" s="340"/>
    </row>
    <row r="19" spans="2:8" ht="12.75" customHeight="1">
      <c r="B19" s="334">
        <v>13</v>
      </c>
      <c r="C19" s="338" t="s">
        <v>692</v>
      </c>
      <c r="D19" s="342"/>
      <c r="E19" s="336">
        <v>1312.4910335</v>
      </c>
      <c r="F19" s="337" t="s">
        <v>6</v>
      </c>
      <c r="G19" s="337" t="s">
        <v>6</v>
      </c>
      <c r="H19" s="159" t="s">
        <v>6</v>
      </c>
    </row>
    <row r="20" spans="2:8" ht="12.75" customHeight="1">
      <c r="B20" s="343">
        <v>14</v>
      </c>
      <c r="C20" s="344" t="s">
        <v>693</v>
      </c>
      <c r="D20" s="350"/>
      <c r="E20" s="350"/>
      <c r="F20" s="350"/>
      <c r="G20" s="350"/>
      <c r="H20" s="345">
        <v>107108.08278320001</v>
      </c>
    </row>
    <row r="21" spans="2:8">
      <c r="B21" s="245"/>
      <c r="C21" s="242"/>
      <c r="D21" s="337"/>
      <c r="E21" s="337"/>
      <c r="F21" s="337"/>
      <c r="G21" s="337"/>
      <c r="H21" s="159"/>
    </row>
    <row r="22" spans="2:8">
      <c r="B22" s="104" t="s">
        <v>679</v>
      </c>
      <c r="C22" s="104"/>
      <c r="D22" s="163" t="s">
        <v>6</v>
      </c>
      <c r="E22" s="163" t="s">
        <v>6</v>
      </c>
      <c r="F22" s="163" t="s">
        <v>6</v>
      </c>
      <c r="G22" s="163" t="s">
        <v>6</v>
      </c>
      <c r="H22" s="164" t="s">
        <v>6</v>
      </c>
    </row>
    <row r="23" spans="2:8">
      <c r="B23" s="334">
        <v>15</v>
      </c>
      <c r="C23" s="335" t="s">
        <v>123</v>
      </c>
      <c r="D23" s="341"/>
      <c r="E23" s="341"/>
      <c r="F23" s="341"/>
      <c r="G23" s="341"/>
      <c r="H23" s="161">
        <v>1912.2866156565008</v>
      </c>
    </row>
    <row r="24" spans="2:8">
      <c r="B24" s="334" t="s">
        <v>332</v>
      </c>
      <c r="C24" s="335" t="s">
        <v>694</v>
      </c>
      <c r="D24" s="341"/>
      <c r="E24" s="158" t="s">
        <v>6</v>
      </c>
      <c r="F24" s="158" t="s">
        <v>6</v>
      </c>
      <c r="G24" s="158" t="s">
        <v>6</v>
      </c>
      <c r="H24" s="159" t="s">
        <v>6</v>
      </c>
    </row>
    <row r="25" spans="2:8">
      <c r="B25" s="334">
        <v>16</v>
      </c>
      <c r="C25" s="335" t="s">
        <v>695</v>
      </c>
      <c r="D25" s="341"/>
      <c r="E25" s="160" t="s">
        <v>6</v>
      </c>
      <c r="F25" s="160" t="s">
        <v>6</v>
      </c>
      <c r="G25" s="160" t="s">
        <v>6</v>
      </c>
      <c r="H25" s="161" t="s">
        <v>6</v>
      </c>
    </row>
    <row r="26" spans="2:8">
      <c r="B26" s="334">
        <v>17</v>
      </c>
      <c r="C26" s="335" t="s">
        <v>696</v>
      </c>
      <c r="D26" s="341"/>
      <c r="E26" s="160">
        <v>31676.875004000001</v>
      </c>
      <c r="F26" s="160">
        <v>4106.3454030000003</v>
      </c>
      <c r="G26" s="160">
        <v>77332.099373000005</v>
      </c>
      <c r="H26" s="161">
        <v>73926.063578899993</v>
      </c>
    </row>
    <row r="27" spans="2:8" ht="24">
      <c r="B27" s="334">
        <v>18</v>
      </c>
      <c r="C27" s="338" t="s">
        <v>697</v>
      </c>
      <c r="D27" s="349"/>
      <c r="E27" s="160" t="s">
        <v>6</v>
      </c>
      <c r="F27" s="161" t="s">
        <v>6</v>
      </c>
      <c r="G27" s="161" t="s">
        <v>6</v>
      </c>
      <c r="H27" s="161" t="s">
        <v>6</v>
      </c>
    </row>
    <row r="28" spans="2:8" ht="24">
      <c r="B28" s="334">
        <v>19</v>
      </c>
      <c r="C28" s="338" t="s">
        <v>698</v>
      </c>
      <c r="D28" s="349"/>
      <c r="E28" s="160">
        <v>23800.595345999998</v>
      </c>
      <c r="F28" s="161">
        <v>19.760278</v>
      </c>
      <c r="G28" s="161">
        <v>2644.5096570000001</v>
      </c>
      <c r="H28" s="161">
        <v>3955.3683142000004</v>
      </c>
    </row>
    <row r="29" spans="2:8" ht="24">
      <c r="B29" s="334">
        <v>20</v>
      </c>
      <c r="C29" s="338" t="s">
        <v>699</v>
      </c>
      <c r="D29" s="349"/>
      <c r="E29" s="160">
        <v>6945.4935990000004</v>
      </c>
      <c r="F29" s="161">
        <v>2717.1638800000001</v>
      </c>
      <c r="G29" s="161">
        <v>49998.093769999999</v>
      </c>
      <c r="H29" s="161">
        <v>47329.708444000004</v>
      </c>
    </row>
    <row r="30" spans="2:8" ht="24">
      <c r="B30" s="334">
        <v>21</v>
      </c>
      <c r="C30" s="348" t="s">
        <v>700</v>
      </c>
      <c r="D30" s="349"/>
      <c r="E30" s="160" t="s">
        <v>6</v>
      </c>
      <c r="F30" s="161" t="s">
        <v>6</v>
      </c>
      <c r="G30" s="161" t="s">
        <v>6</v>
      </c>
      <c r="H30" s="161" t="s">
        <v>6</v>
      </c>
    </row>
    <row r="31" spans="2:8">
      <c r="B31" s="334">
        <v>22</v>
      </c>
      <c r="C31" s="338" t="s">
        <v>701</v>
      </c>
      <c r="D31" s="349"/>
      <c r="E31" s="160" t="s">
        <v>6</v>
      </c>
      <c r="F31" s="161">
        <v>1.27671</v>
      </c>
      <c r="G31" s="161">
        <v>2716.114176</v>
      </c>
      <c r="H31" s="161">
        <v>1766.2366784000001</v>
      </c>
    </row>
    <row r="32" spans="2:8" ht="24">
      <c r="B32" s="334">
        <v>23</v>
      </c>
      <c r="C32" s="348" t="s">
        <v>700</v>
      </c>
      <c r="D32" s="349"/>
      <c r="E32" s="160" t="s">
        <v>6</v>
      </c>
      <c r="F32" s="161">
        <v>1.27671</v>
      </c>
      <c r="G32" s="161">
        <v>2716.114176</v>
      </c>
      <c r="H32" s="161">
        <v>1766.2366784000001</v>
      </c>
    </row>
    <row r="33" spans="2:8" ht="24" customHeight="1">
      <c r="B33" s="334">
        <v>24</v>
      </c>
      <c r="C33" s="338" t="s">
        <v>702</v>
      </c>
      <c r="D33" s="349"/>
      <c r="E33" s="160">
        <v>930.53784099999996</v>
      </c>
      <c r="F33" s="161">
        <v>1368.1445349999999</v>
      </c>
      <c r="G33" s="161">
        <v>21973.38177</v>
      </c>
      <c r="H33" s="161">
        <v>20874.750142299996</v>
      </c>
    </row>
    <row r="34" spans="2:8">
      <c r="B34" s="334">
        <v>25</v>
      </c>
      <c r="C34" s="335" t="s">
        <v>703</v>
      </c>
      <c r="D34" s="349"/>
      <c r="E34" s="160" t="s">
        <v>6</v>
      </c>
      <c r="F34" s="161" t="s">
        <v>6</v>
      </c>
      <c r="G34" s="161" t="s">
        <v>6</v>
      </c>
      <c r="H34" s="161" t="s">
        <v>6</v>
      </c>
    </row>
    <row r="35" spans="2:8">
      <c r="B35" s="334">
        <v>26</v>
      </c>
      <c r="C35" s="335" t="s">
        <v>704</v>
      </c>
      <c r="D35" s="159"/>
      <c r="E35" s="161">
        <v>1836.4648090000001</v>
      </c>
      <c r="F35" s="161" t="s">
        <v>6</v>
      </c>
      <c r="G35" s="161">
        <v>3744.6258290000001</v>
      </c>
      <c r="H35" s="161">
        <v>4331.1593046499993</v>
      </c>
    </row>
    <row r="36" spans="2:8">
      <c r="B36" s="334">
        <v>27</v>
      </c>
      <c r="C36" s="338" t="s">
        <v>705</v>
      </c>
      <c r="D36" s="349"/>
      <c r="E36" s="422"/>
      <c r="F36" s="422"/>
      <c r="G36" s="161"/>
      <c r="H36" s="161"/>
    </row>
    <row r="37" spans="2:8" ht="24">
      <c r="B37" s="334">
        <v>28</v>
      </c>
      <c r="C37" s="338" t="s">
        <v>706</v>
      </c>
      <c r="D37" s="349"/>
      <c r="E37" s="160" t="s">
        <v>6</v>
      </c>
      <c r="F37" s="161" t="s">
        <v>6</v>
      </c>
      <c r="G37" s="161" t="s">
        <v>6</v>
      </c>
      <c r="H37" s="161" t="s">
        <v>6</v>
      </c>
    </row>
    <row r="38" spans="2:8">
      <c r="B38" s="334">
        <v>29</v>
      </c>
      <c r="C38" s="338" t="s">
        <v>707</v>
      </c>
      <c r="D38" s="342"/>
      <c r="E38" s="160">
        <v>520.74761599999999</v>
      </c>
      <c r="F38" s="160" t="s">
        <v>6</v>
      </c>
      <c r="G38" s="160" t="s">
        <v>6</v>
      </c>
      <c r="H38" s="161">
        <v>520.74761599999999</v>
      </c>
    </row>
    <row r="39" spans="2:8">
      <c r="B39" s="334">
        <v>30</v>
      </c>
      <c r="C39" s="338" t="s">
        <v>708</v>
      </c>
      <c r="D39" s="342"/>
      <c r="E39" s="160">
        <v>1315.717193</v>
      </c>
      <c r="F39" s="160" t="s">
        <v>6</v>
      </c>
      <c r="G39" s="160" t="s">
        <v>6</v>
      </c>
      <c r="H39" s="161">
        <v>65.785859650000006</v>
      </c>
    </row>
    <row r="40" spans="2:8">
      <c r="B40" s="334">
        <v>31</v>
      </c>
      <c r="C40" s="338" t="s">
        <v>709</v>
      </c>
      <c r="D40" s="342"/>
      <c r="E40" s="160" t="s">
        <v>6</v>
      </c>
      <c r="F40" s="160" t="s">
        <v>6</v>
      </c>
      <c r="G40" s="160">
        <v>3744.6258290000001</v>
      </c>
      <c r="H40" s="161">
        <v>3744.6258290000001</v>
      </c>
    </row>
    <row r="41" spans="2:8">
      <c r="B41" s="334">
        <v>32</v>
      </c>
      <c r="C41" s="335" t="s">
        <v>710</v>
      </c>
      <c r="D41" s="342"/>
      <c r="E41" s="160" t="s">
        <v>6</v>
      </c>
      <c r="F41" s="160" t="s">
        <v>6</v>
      </c>
      <c r="G41" s="160">
        <v>13991.930012999999</v>
      </c>
      <c r="H41" s="161">
        <v>989.58349195000005</v>
      </c>
    </row>
    <row r="42" spans="2:8">
      <c r="B42" s="343">
        <v>33</v>
      </c>
      <c r="C42" s="344" t="s">
        <v>711</v>
      </c>
      <c r="D42" s="350"/>
      <c r="E42" s="350"/>
      <c r="F42" s="350"/>
      <c r="G42" s="350"/>
      <c r="H42" s="345">
        <v>81159.092991156504</v>
      </c>
    </row>
    <row r="43" spans="2:8" ht="13.5" thickBot="1">
      <c r="B43" s="346">
        <v>34</v>
      </c>
      <c r="C43" s="347" t="s">
        <v>712</v>
      </c>
      <c r="D43" s="351"/>
      <c r="E43" s="351"/>
      <c r="F43" s="351"/>
      <c r="G43" s="351"/>
      <c r="H43" s="421">
        <v>1.3197299136262037</v>
      </c>
    </row>
    <row r="44" spans="2:8">
      <c r="B44" s="241"/>
      <c r="C44" s="242"/>
      <c r="D44" s="160"/>
      <c r="E44" s="160"/>
      <c r="F44" s="160"/>
      <c r="G44" s="160"/>
      <c r="H44" s="161"/>
    </row>
    <row r="45" spans="2:8">
      <c r="B45" s="241"/>
      <c r="C45" s="242"/>
      <c r="D45" s="160"/>
      <c r="E45" s="160"/>
      <c r="F45" s="160"/>
      <c r="G45" s="160"/>
      <c r="H45" s="161"/>
    </row>
  </sheetData>
  <mergeCells count="4">
    <mergeCell ref="D2:H2"/>
    <mergeCell ref="B3:C4"/>
    <mergeCell ref="D3:G4"/>
    <mergeCell ref="H3:H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E0FC-4504-49AB-8A6A-AC74678E438E}">
  <sheetPr codeName="Ark11"/>
  <dimension ref="B1:S28"/>
  <sheetViews>
    <sheetView showGridLines="0" topLeftCell="A4" zoomScaleNormal="100" workbookViewId="0"/>
  </sheetViews>
  <sheetFormatPr defaultColWidth="9.140625" defaultRowHeight="12.75"/>
  <cols>
    <col min="1" max="1" width="3.7109375" style="19" customWidth="1"/>
    <col min="2" max="2" width="9.140625" style="19"/>
    <col min="3" max="3" width="26" style="19" bestFit="1" customWidth="1"/>
    <col min="4" max="4" width="10.28515625" style="19" bestFit="1" customWidth="1"/>
    <col min="5" max="6" width="13.7109375" style="19" customWidth="1"/>
    <col min="7" max="7" width="9.28515625" style="19" bestFit="1" customWidth="1"/>
    <col min="8" max="9" width="13.7109375" style="19" customWidth="1"/>
    <col min="10" max="10" width="12.7109375" style="19" customWidth="1"/>
    <col min="11" max="12" width="13.7109375" style="19" customWidth="1"/>
    <col min="13" max="13" width="10.28515625" style="19" customWidth="1"/>
    <col min="14" max="15" width="13.7109375" style="19" customWidth="1"/>
    <col min="16" max="16" width="13.28515625" style="19" customWidth="1"/>
    <col min="17" max="18" width="13.140625" style="19" customWidth="1"/>
    <col min="19" max="16384" width="9.140625" style="19"/>
  </cols>
  <sheetData>
    <row r="1" spans="2:19" ht="21" customHeight="1"/>
    <row r="2" spans="2:19" ht="48" customHeight="1">
      <c r="B2" s="453" t="s">
        <v>874</v>
      </c>
      <c r="C2" s="453"/>
      <c r="D2" s="453"/>
      <c r="E2" s="453"/>
      <c r="F2" s="453"/>
      <c r="G2" s="453"/>
      <c r="H2" s="453"/>
      <c r="I2" s="453"/>
      <c r="J2" s="453"/>
    </row>
    <row r="3" spans="2:19" s="135" customFormat="1" ht="57.75" customHeight="1">
      <c r="B3" s="251"/>
      <c r="C3" s="251"/>
      <c r="D3" s="473" t="s">
        <v>371</v>
      </c>
      <c r="E3" s="474"/>
      <c r="F3" s="474"/>
      <c r="G3" s="474"/>
      <c r="H3" s="474"/>
      <c r="I3" s="475"/>
      <c r="J3" s="473" t="s">
        <v>357</v>
      </c>
      <c r="K3" s="474"/>
      <c r="L3" s="474"/>
      <c r="M3" s="474"/>
      <c r="N3" s="474"/>
      <c r="O3" s="475"/>
      <c r="P3" s="476" t="s">
        <v>374</v>
      </c>
      <c r="Q3" s="473" t="s">
        <v>375</v>
      </c>
      <c r="R3" s="474"/>
      <c r="S3" s="294"/>
    </row>
    <row r="4" spans="2:19" s="135" customFormat="1" ht="59.25" customHeight="1">
      <c r="B4" s="251"/>
      <c r="C4" s="252"/>
      <c r="D4" s="479" t="s">
        <v>372</v>
      </c>
      <c r="E4" s="483"/>
      <c r="F4" s="484"/>
      <c r="G4" s="479" t="s">
        <v>373</v>
      </c>
      <c r="H4" s="481"/>
      <c r="I4" s="482"/>
      <c r="J4" s="479" t="s">
        <v>376</v>
      </c>
      <c r="K4" s="481"/>
      <c r="L4" s="482"/>
      <c r="M4" s="479" t="s">
        <v>377</v>
      </c>
      <c r="N4" s="483"/>
      <c r="O4" s="484"/>
      <c r="P4" s="476"/>
      <c r="Q4" s="478" t="s">
        <v>43</v>
      </c>
      <c r="R4" s="479" t="s">
        <v>44</v>
      </c>
      <c r="S4" s="294"/>
    </row>
    <row r="5" spans="2:19" s="135" customFormat="1" ht="27" customHeight="1">
      <c r="B5" s="485" t="s">
        <v>434</v>
      </c>
      <c r="C5" s="486"/>
      <c r="D5" s="297"/>
      <c r="E5" s="253" t="s">
        <v>378</v>
      </c>
      <c r="F5" s="295" t="s">
        <v>379</v>
      </c>
      <c r="G5" s="253"/>
      <c r="H5" s="295" t="s">
        <v>379</v>
      </c>
      <c r="I5" s="295" t="s">
        <v>380</v>
      </c>
      <c r="J5" s="253"/>
      <c r="K5" s="295" t="s">
        <v>378</v>
      </c>
      <c r="L5" s="295" t="s">
        <v>379</v>
      </c>
      <c r="M5" s="297"/>
      <c r="N5" s="296" t="s">
        <v>379</v>
      </c>
      <c r="O5" s="297" t="s">
        <v>380</v>
      </c>
      <c r="P5" s="477"/>
      <c r="Q5" s="477"/>
      <c r="R5" s="480"/>
    </row>
    <row r="6" spans="2:19" s="135" customFormat="1" ht="36">
      <c r="B6" s="301" t="s">
        <v>546</v>
      </c>
      <c r="C6" s="300" t="s">
        <v>554</v>
      </c>
      <c r="D6" s="303">
        <f>+E6</f>
        <v>15758443901.789999</v>
      </c>
      <c r="E6" s="303">
        <v>15758443901.789999</v>
      </c>
      <c r="F6" s="304"/>
      <c r="G6" s="304"/>
      <c r="H6" s="303"/>
      <c r="I6" s="304"/>
      <c r="J6" s="303"/>
      <c r="K6" s="304"/>
      <c r="L6" s="304"/>
      <c r="M6" s="303"/>
      <c r="N6" s="304"/>
      <c r="O6" s="304"/>
      <c r="P6" s="304"/>
      <c r="Q6" s="303"/>
      <c r="R6" s="304"/>
    </row>
    <row r="7" spans="2:19" s="135" customFormat="1">
      <c r="B7" s="298" t="s">
        <v>547</v>
      </c>
      <c r="C7" s="213" t="s">
        <v>47</v>
      </c>
      <c r="D7" s="220">
        <v>87908013431.180374</v>
      </c>
      <c r="E7" s="220">
        <v>84789635328.486877</v>
      </c>
      <c r="F7" s="221">
        <v>3118378102.6935015</v>
      </c>
      <c r="G7" s="221">
        <v>1844750004.0876999</v>
      </c>
      <c r="H7" s="220">
        <v>140503938.82980001</v>
      </c>
      <c r="I7" s="221">
        <v>1675227332.7911999</v>
      </c>
      <c r="J7" s="220">
        <v>1093689343.0895009</v>
      </c>
      <c r="K7" s="221">
        <v>480821480.41699982</v>
      </c>
      <c r="L7" s="221">
        <v>612867862.67250001</v>
      </c>
      <c r="M7" s="220">
        <v>744896872.77740002</v>
      </c>
      <c r="N7" s="221">
        <v>44034351.033000007</v>
      </c>
      <c r="O7" s="221">
        <v>700862521.74440002</v>
      </c>
      <c r="P7" s="221">
        <v>0</v>
      </c>
      <c r="Q7" s="220">
        <v>20569091613.00423</v>
      </c>
      <c r="R7" s="221">
        <v>449517102.7600714</v>
      </c>
    </row>
    <row r="8" spans="2:19">
      <c r="B8" s="299" t="s">
        <v>548</v>
      </c>
      <c r="C8" s="215" t="s">
        <v>364</v>
      </c>
      <c r="D8" s="222">
        <v>0</v>
      </c>
      <c r="E8" s="222">
        <v>0</v>
      </c>
      <c r="F8" s="223">
        <v>0</v>
      </c>
      <c r="G8" s="223">
        <v>0</v>
      </c>
      <c r="H8" s="222">
        <v>0</v>
      </c>
      <c r="I8" s="223">
        <v>0</v>
      </c>
      <c r="J8" s="222">
        <v>0</v>
      </c>
      <c r="K8" s="223">
        <v>0</v>
      </c>
      <c r="L8" s="223">
        <v>0</v>
      </c>
      <c r="M8" s="222">
        <v>0</v>
      </c>
      <c r="N8" s="223">
        <v>0</v>
      </c>
      <c r="O8" s="223">
        <v>0</v>
      </c>
      <c r="P8" s="223">
        <v>0</v>
      </c>
      <c r="Q8" s="222">
        <v>0</v>
      </c>
      <c r="R8" s="223">
        <v>0</v>
      </c>
    </row>
    <row r="9" spans="2:19">
      <c r="B9" s="299" t="s">
        <v>549</v>
      </c>
      <c r="C9" s="215" t="s">
        <v>365</v>
      </c>
      <c r="D9" s="222">
        <v>470859350.15689999</v>
      </c>
      <c r="E9" s="222">
        <v>469323380.30189997</v>
      </c>
      <c r="F9" s="223">
        <v>1535969.8549999997</v>
      </c>
      <c r="G9" s="223">
        <v>423692.6</v>
      </c>
      <c r="H9" s="222">
        <v>0</v>
      </c>
      <c r="I9" s="223">
        <v>423692.6</v>
      </c>
      <c r="J9" s="222">
        <v>330937.75310000003</v>
      </c>
      <c r="K9" s="223">
        <v>123864.27309999999</v>
      </c>
      <c r="L9" s="223">
        <v>207073.47999999998</v>
      </c>
      <c r="M9" s="222">
        <v>135142.26</v>
      </c>
      <c r="N9" s="223">
        <v>0</v>
      </c>
      <c r="O9" s="223">
        <v>135142.26</v>
      </c>
      <c r="P9" s="223">
        <v>0</v>
      </c>
      <c r="Q9" s="222">
        <v>4323528</v>
      </c>
      <c r="R9" s="223">
        <v>117299</v>
      </c>
    </row>
    <row r="10" spans="2:19">
      <c r="B10" s="299" t="s">
        <v>550</v>
      </c>
      <c r="C10" s="215" t="s">
        <v>34</v>
      </c>
      <c r="D10" s="222">
        <v>3567132355.29</v>
      </c>
      <c r="E10" s="222">
        <v>3567132355.29</v>
      </c>
      <c r="F10" s="223">
        <v>0</v>
      </c>
      <c r="G10" s="223">
        <v>0</v>
      </c>
      <c r="H10" s="222">
        <v>0</v>
      </c>
      <c r="I10" s="223">
        <v>0</v>
      </c>
      <c r="J10" s="222">
        <v>0</v>
      </c>
      <c r="K10" s="223">
        <v>0</v>
      </c>
      <c r="L10" s="223">
        <v>0</v>
      </c>
      <c r="M10" s="222">
        <v>0</v>
      </c>
      <c r="N10" s="223">
        <v>0</v>
      </c>
      <c r="O10" s="223">
        <v>0</v>
      </c>
      <c r="P10" s="223">
        <v>0</v>
      </c>
      <c r="Q10" s="222">
        <v>0</v>
      </c>
      <c r="R10" s="223">
        <v>0</v>
      </c>
    </row>
    <row r="11" spans="2:19">
      <c r="B11" s="299" t="s">
        <v>551</v>
      </c>
      <c r="C11" s="215" t="s">
        <v>366</v>
      </c>
      <c r="D11" s="222">
        <v>25818106371.600498</v>
      </c>
      <c r="E11" s="222">
        <v>25767936423.330196</v>
      </c>
      <c r="F11" s="223">
        <v>50169948.270300016</v>
      </c>
      <c r="G11" s="223">
        <v>68191531.529500008</v>
      </c>
      <c r="H11" s="222">
        <v>22.409999999999997</v>
      </c>
      <c r="I11" s="223">
        <v>68190989.179500014</v>
      </c>
      <c r="J11" s="222">
        <v>53311406.194000021</v>
      </c>
      <c r="K11" s="223">
        <v>50802876.213300012</v>
      </c>
      <c r="L11" s="223">
        <v>2508529.9807000002</v>
      </c>
      <c r="M11" s="222">
        <v>20793600.337699994</v>
      </c>
      <c r="N11" s="223">
        <v>4.2927999999999997</v>
      </c>
      <c r="O11" s="223">
        <v>20793596.044899996</v>
      </c>
      <c r="P11" s="223">
        <v>0</v>
      </c>
      <c r="Q11" s="222">
        <v>2059481679.6888888</v>
      </c>
      <c r="R11" s="223">
        <v>27209393.311111111</v>
      </c>
    </row>
    <row r="12" spans="2:19" ht="12.75" customHeight="1">
      <c r="B12" s="299" t="s">
        <v>552</v>
      </c>
      <c r="C12" s="215" t="s">
        <v>367</v>
      </c>
      <c r="D12" s="222">
        <v>41226911281.533188</v>
      </c>
      <c r="E12" s="222">
        <v>38904148305.188087</v>
      </c>
      <c r="F12" s="223">
        <v>2322762976.3451014</v>
      </c>
      <c r="G12" s="223">
        <v>1522309360.6936998</v>
      </c>
      <c r="H12" s="222">
        <v>130245871.8123</v>
      </c>
      <c r="I12" s="223">
        <v>1364189119.3541999</v>
      </c>
      <c r="J12" s="222">
        <v>704337702.45880055</v>
      </c>
      <c r="K12" s="223">
        <v>277632761.70659983</v>
      </c>
      <c r="L12" s="223">
        <v>426704940.75220001</v>
      </c>
      <c r="M12" s="222">
        <v>602798254.62670004</v>
      </c>
      <c r="N12" s="223">
        <v>33360764.389000002</v>
      </c>
      <c r="O12" s="223">
        <v>569437490.2377001</v>
      </c>
      <c r="P12" s="223">
        <v>0</v>
      </c>
      <c r="Q12" s="222">
        <v>11378756650.670469</v>
      </c>
      <c r="R12" s="223">
        <v>393179146.61244005</v>
      </c>
    </row>
    <row r="13" spans="2:19" ht="12.75" customHeight="1">
      <c r="B13" s="299" t="s">
        <v>553</v>
      </c>
      <c r="C13" s="302" t="s">
        <v>381</v>
      </c>
      <c r="D13" s="222">
        <v>32610921390.103909</v>
      </c>
      <c r="E13" s="222">
        <v>30354094712.494507</v>
      </c>
      <c r="F13" s="223">
        <v>2256826677.6094003</v>
      </c>
      <c r="G13" s="223">
        <v>1522309360.6936998</v>
      </c>
      <c r="H13" s="222">
        <v>130245871.8123</v>
      </c>
      <c r="I13" s="223">
        <v>1364189119.3541999</v>
      </c>
      <c r="J13" s="222">
        <v>637483109.37900031</v>
      </c>
      <c r="K13" s="223">
        <v>227531225.16269982</v>
      </c>
      <c r="L13" s="223">
        <v>409951884.21630001</v>
      </c>
      <c r="M13" s="222">
        <v>602798254.62670004</v>
      </c>
      <c r="N13" s="223">
        <v>33360764.389000002</v>
      </c>
      <c r="O13" s="223">
        <v>569437490.2377001</v>
      </c>
      <c r="P13" s="223">
        <v>0</v>
      </c>
      <c r="Q13" s="222">
        <v>10101203959.670469</v>
      </c>
      <c r="R13" s="223">
        <v>393179146.61244005</v>
      </c>
    </row>
    <row r="14" spans="2:19" ht="12.75" customHeight="1">
      <c r="B14" s="299" t="s">
        <v>555</v>
      </c>
      <c r="C14" s="215" t="s">
        <v>368</v>
      </c>
      <c r="D14" s="222">
        <v>16825004072.599789</v>
      </c>
      <c r="E14" s="222">
        <v>16081094864.376688</v>
      </c>
      <c r="F14" s="223">
        <v>743909208.22310007</v>
      </c>
      <c r="G14" s="223">
        <v>253825419.26450005</v>
      </c>
      <c r="H14" s="222">
        <v>10258044.607500002</v>
      </c>
      <c r="I14" s="223">
        <v>242423531.65749997</v>
      </c>
      <c r="J14" s="222">
        <v>335709296.68360019</v>
      </c>
      <c r="K14" s="223">
        <v>152261978.22400001</v>
      </c>
      <c r="L14" s="223">
        <v>183447318.45960003</v>
      </c>
      <c r="M14" s="222">
        <v>121169875.553</v>
      </c>
      <c r="N14" s="223">
        <v>10673582.351200001</v>
      </c>
      <c r="O14" s="223">
        <v>110496293.20179982</v>
      </c>
      <c r="P14" s="223">
        <v>0</v>
      </c>
      <c r="Q14" s="222">
        <v>7126529754.6448736</v>
      </c>
      <c r="R14" s="223">
        <v>29011263.836520243</v>
      </c>
    </row>
    <row r="15" spans="2:19">
      <c r="B15" s="298" t="s">
        <v>556</v>
      </c>
      <c r="C15" s="213" t="s">
        <v>41</v>
      </c>
      <c r="D15" s="220">
        <v>0</v>
      </c>
      <c r="E15" s="220">
        <v>0</v>
      </c>
      <c r="F15" s="221">
        <v>0</v>
      </c>
      <c r="G15" s="221">
        <v>0</v>
      </c>
      <c r="H15" s="220">
        <v>0</v>
      </c>
      <c r="I15" s="221">
        <v>0</v>
      </c>
      <c r="J15" s="220">
        <v>0</v>
      </c>
      <c r="K15" s="221">
        <v>0</v>
      </c>
      <c r="L15" s="221">
        <v>0</v>
      </c>
      <c r="M15" s="220">
        <v>0</v>
      </c>
      <c r="N15" s="221">
        <v>0</v>
      </c>
      <c r="O15" s="221">
        <v>0</v>
      </c>
      <c r="P15" s="221">
        <v>0</v>
      </c>
      <c r="Q15" s="220">
        <v>0</v>
      </c>
      <c r="R15" s="221">
        <v>0</v>
      </c>
    </row>
    <row r="16" spans="2:19">
      <c r="B16" s="214">
        <v>100</v>
      </c>
      <c r="C16" s="215" t="s">
        <v>364</v>
      </c>
      <c r="D16" s="222">
        <v>0</v>
      </c>
      <c r="E16" s="222">
        <v>0</v>
      </c>
      <c r="F16" s="223">
        <v>0</v>
      </c>
      <c r="G16" s="223">
        <v>0</v>
      </c>
      <c r="H16" s="222">
        <v>0</v>
      </c>
      <c r="I16" s="223">
        <v>0</v>
      </c>
      <c r="J16" s="222">
        <v>0</v>
      </c>
      <c r="K16" s="223">
        <v>0</v>
      </c>
      <c r="L16" s="223">
        <v>0</v>
      </c>
      <c r="M16" s="222">
        <v>0</v>
      </c>
      <c r="N16" s="223">
        <v>0</v>
      </c>
      <c r="O16" s="223">
        <v>0</v>
      </c>
      <c r="P16" s="223">
        <v>0</v>
      </c>
      <c r="Q16" s="222">
        <v>0</v>
      </c>
      <c r="R16" s="223">
        <v>0</v>
      </c>
    </row>
    <row r="17" spans="2:18">
      <c r="B17" s="214">
        <v>110</v>
      </c>
      <c r="C17" s="215" t="s">
        <v>365</v>
      </c>
      <c r="D17" s="222">
        <v>0</v>
      </c>
      <c r="E17" s="222">
        <v>0</v>
      </c>
      <c r="F17" s="223">
        <v>0</v>
      </c>
      <c r="G17" s="223">
        <v>0</v>
      </c>
      <c r="H17" s="222">
        <v>0</v>
      </c>
      <c r="I17" s="223">
        <v>0</v>
      </c>
      <c r="J17" s="222">
        <v>0</v>
      </c>
      <c r="K17" s="223">
        <v>0</v>
      </c>
      <c r="L17" s="223">
        <v>0</v>
      </c>
      <c r="M17" s="222">
        <v>0</v>
      </c>
      <c r="N17" s="223">
        <v>0</v>
      </c>
      <c r="O17" s="223">
        <v>0</v>
      </c>
      <c r="P17" s="223">
        <v>0</v>
      </c>
      <c r="Q17" s="222">
        <v>0</v>
      </c>
      <c r="R17" s="223">
        <v>0</v>
      </c>
    </row>
    <row r="18" spans="2:18">
      <c r="B18" s="214">
        <v>120</v>
      </c>
      <c r="C18" s="215" t="s">
        <v>34</v>
      </c>
      <c r="D18" s="222">
        <v>0</v>
      </c>
      <c r="E18" s="222">
        <v>0</v>
      </c>
      <c r="F18" s="223">
        <v>0</v>
      </c>
      <c r="G18" s="223">
        <v>0</v>
      </c>
      <c r="H18" s="222">
        <v>0</v>
      </c>
      <c r="I18" s="223">
        <v>0</v>
      </c>
      <c r="J18" s="222">
        <v>0</v>
      </c>
      <c r="K18" s="223">
        <v>0</v>
      </c>
      <c r="L18" s="223">
        <v>0</v>
      </c>
      <c r="M18" s="222">
        <v>0</v>
      </c>
      <c r="N18" s="223">
        <v>0</v>
      </c>
      <c r="O18" s="223">
        <v>0</v>
      </c>
      <c r="P18" s="223">
        <v>0</v>
      </c>
      <c r="Q18" s="222">
        <v>0</v>
      </c>
      <c r="R18" s="223">
        <v>0</v>
      </c>
    </row>
    <row r="19" spans="2:18">
      <c r="B19" s="214">
        <v>130</v>
      </c>
      <c r="C19" s="215" t="s">
        <v>366</v>
      </c>
      <c r="D19" s="222">
        <v>0</v>
      </c>
      <c r="E19" s="222">
        <v>0</v>
      </c>
      <c r="F19" s="223">
        <v>0</v>
      </c>
      <c r="G19" s="223">
        <v>0</v>
      </c>
      <c r="H19" s="222">
        <v>0</v>
      </c>
      <c r="I19" s="223">
        <v>0</v>
      </c>
      <c r="J19" s="222">
        <v>0</v>
      </c>
      <c r="K19" s="223">
        <v>0</v>
      </c>
      <c r="L19" s="223">
        <v>0</v>
      </c>
      <c r="M19" s="222">
        <v>0</v>
      </c>
      <c r="N19" s="223">
        <v>0</v>
      </c>
      <c r="O19" s="223">
        <v>0</v>
      </c>
      <c r="P19" s="223">
        <v>0</v>
      </c>
      <c r="Q19" s="222">
        <v>0</v>
      </c>
      <c r="R19" s="223">
        <v>0</v>
      </c>
    </row>
    <row r="20" spans="2:18">
      <c r="B20" s="214">
        <v>140</v>
      </c>
      <c r="C20" s="215" t="s">
        <v>367</v>
      </c>
      <c r="D20" s="222">
        <v>0</v>
      </c>
      <c r="E20" s="222">
        <v>0</v>
      </c>
      <c r="F20" s="223">
        <v>0</v>
      </c>
      <c r="G20" s="223">
        <v>0</v>
      </c>
      <c r="H20" s="222">
        <v>0</v>
      </c>
      <c r="I20" s="223">
        <v>0</v>
      </c>
      <c r="J20" s="222">
        <v>0</v>
      </c>
      <c r="K20" s="223">
        <v>0</v>
      </c>
      <c r="L20" s="223">
        <v>0</v>
      </c>
      <c r="M20" s="222">
        <v>0</v>
      </c>
      <c r="N20" s="223">
        <v>0</v>
      </c>
      <c r="O20" s="223">
        <v>0</v>
      </c>
      <c r="P20" s="223">
        <v>0</v>
      </c>
      <c r="Q20" s="222">
        <v>0</v>
      </c>
      <c r="R20" s="223">
        <v>0</v>
      </c>
    </row>
    <row r="21" spans="2:18">
      <c r="B21" s="212">
        <v>150</v>
      </c>
      <c r="C21" s="213" t="s">
        <v>48</v>
      </c>
      <c r="D21" s="220">
        <v>72248754002.67778</v>
      </c>
      <c r="E21" s="220">
        <v>70930855932.544769</v>
      </c>
      <c r="F21" s="221">
        <v>1317898070.1330001</v>
      </c>
      <c r="G21" s="221">
        <v>531013025.06889999</v>
      </c>
      <c r="H21" s="220">
        <v>52762278.710100003</v>
      </c>
      <c r="I21" s="221">
        <v>406715707.08650005</v>
      </c>
      <c r="J21" s="220">
        <v>105835508.68990007</v>
      </c>
      <c r="K21" s="221">
        <v>66231385.864200041</v>
      </c>
      <c r="L21" s="221">
        <v>39604122.825700007</v>
      </c>
      <c r="M21" s="220">
        <v>74397572.151199996</v>
      </c>
      <c r="N21" s="221">
        <v>6670006.061900001</v>
      </c>
      <c r="O21" s="221">
        <v>67727566.089299992</v>
      </c>
      <c r="P21" s="224"/>
      <c r="Q21" s="220">
        <v>22493164556</v>
      </c>
      <c r="R21" s="221">
        <v>232365692</v>
      </c>
    </row>
    <row r="22" spans="2:18">
      <c r="B22" s="214">
        <v>106</v>
      </c>
      <c r="C22" s="215" t="s">
        <v>364</v>
      </c>
      <c r="D22" s="222">
        <v>0</v>
      </c>
      <c r="E22" s="222">
        <v>0</v>
      </c>
      <c r="F22" s="223">
        <v>0</v>
      </c>
      <c r="G22" s="223">
        <v>0</v>
      </c>
      <c r="H22" s="222">
        <v>0</v>
      </c>
      <c r="I22" s="223">
        <v>0</v>
      </c>
      <c r="J22" s="222">
        <v>0</v>
      </c>
      <c r="K22" s="223">
        <v>0</v>
      </c>
      <c r="L22" s="223">
        <v>0</v>
      </c>
      <c r="M22" s="222">
        <v>0</v>
      </c>
      <c r="N22" s="223">
        <v>0</v>
      </c>
      <c r="O22" s="223">
        <v>0</v>
      </c>
      <c r="P22" s="225"/>
      <c r="Q22" s="222">
        <v>0</v>
      </c>
      <c r="R22" s="223">
        <v>0</v>
      </c>
    </row>
    <row r="23" spans="2:18">
      <c r="B23" s="214">
        <v>170</v>
      </c>
      <c r="C23" s="215" t="s">
        <v>365</v>
      </c>
      <c r="D23" s="222">
        <v>133846797.94999999</v>
      </c>
      <c r="E23" s="222">
        <v>133020174.86999999</v>
      </c>
      <c r="F23" s="223">
        <v>826623.08</v>
      </c>
      <c r="G23" s="223">
        <v>163374.07999999999</v>
      </c>
      <c r="H23" s="222">
        <v>0</v>
      </c>
      <c r="I23" s="223">
        <v>163374.07999999999</v>
      </c>
      <c r="J23" s="222">
        <v>32450.653100000003</v>
      </c>
      <c r="K23" s="223">
        <v>17253.4431</v>
      </c>
      <c r="L23" s="223">
        <v>15197.21</v>
      </c>
      <c r="M23" s="222">
        <v>0</v>
      </c>
      <c r="N23" s="223">
        <v>0</v>
      </c>
      <c r="O23" s="223">
        <v>0</v>
      </c>
      <c r="P23" s="225"/>
      <c r="Q23" s="222">
        <v>13833829</v>
      </c>
      <c r="R23" s="223">
        <v>66414</v>
      </c>
    </row>
    <row r="24" spans="2:18">
      <c r="B24" s="214">
        <v>180</v>
      </c>
      <c r="C24" s="215" t="s">
        <v>34</v>
      </c>
      <c r="D24" s="222">
        <v>52002420.5</v>
      </c>
      <c r="E24" s="222">
        <v>52002420.5</v>
      </c>
      <c r="F24" s="223">
        <v>0</v>
      </c>
      <c r="G24" s="223">
        <v>0</v>
      </c>
      <c r="H24" s="222">
        <v>0</v>
      </c>
      <c r="I24" s="223">
        <v>0</v>
      </c>
      <c r="J24" s="222">
        <v>0</v>
      </c>
      <c r="K24" s="223">
        <v>0</v>
      </c>
      <c r="L24" s="223">
        <v>0</v>
      </c>
      <c r="M24" s="222">
        <v>0</v>
      </c>
      <c r="N24" s="223">
        <v>0</v>
      </c>
      <c r="O24" s="223">
        <v>0</v>
      </c>
      <c r="P24" s="225"/>
      <c r="Q24" s="222">
        <v>0</v>
      </c>
      <c r="R24" s="223">
        <v>0</v>
      </c>
    </row>
    <row r="25" spans="2:18">
      <c r="B25" s="214">
        <v>190</v>
      </c>
      <c r="C25" s="215" t="s">
        <v>366</v>
      </c>
      <c r="D25" s="222">
        <v>4894049397.9671011</v>
      </c>
      <c r="E25" s="222">
        <v>4848148752.8769007</v>
      </c>
      <c r="F25" s="223">
        <v>45900645.090199992</v>
      </c>
      <c r="G25" s="223">
        <v>2131431.87</v>
      </c>
      <c r="H25" s="222">
        <v>0</v>
      </c>
      <c r="I25" s="223">
        <v>1958274.6550000003</v>
      </c>
      <c r="J25" s="222">
        <v>4476193.0639000004</v>
      </c>
      <c r="K25" s="223">
        <v>3648916.0069999998</v>
      </c>
      <c r="L25" s="223">
        <v>827277.05690000008</v>
      </c>
      <c r="M25" s="222">
        <v>15324.0146</v>
      </c>
      <c r="N25" s="223">
        <v>0</v>
      </c>
      <c r="O25" s="223">
        <v>15324.0146</v>
      </c>
      <c r="P25" s="225"/>
      <c r="Q25" s="222">
        <v>1859373095</v>
      </c>
      <c r="R25" s="223">
        <v>1436642</v>
      </c>
    </row>
    <row r="26" spans="2:18">
      <c r="B26" s="214">
        <v>200</v>
      </c>
      <c r="C26" s="215" t="s">
        <v>367</v>
      </c>
      <c r="D26" s="222">
        <v>41603403333.679184</v>
      </c>
      <c r="E26" s="222">
        <v>40628044804.348381</v>
      </c>
      <c r="F26" s="223">
        <v>975358529.33080006</v>
      </c>
      <c r="G26" s="223">
        <v>458908797.07130003</v>
      </c>
      <c r="H26" s="222">
        <v>45757544.110100001</v>
      </c>
      <c r="I26" s="223">
        <v>342955457.65390003</v>
      </c>
      <c r="J26" s="222">
        <v>59790924.951900057</v>
      </c>
      <c r="K26" s="223">
        <v>32478177.433800045</v>
      </c>
      <c r="L26" s="223">
        <v>27312747.518100005</v>
      </c>
      <c r="M26" s="222">
        <v>58930696.122299999</v>
      </c>
      <c r="N26" s="223">
        <v>2562026.1979000005</v>
      </c>
      <c r="O26" s="223">
        <v>56368669.924399994</v>
      </c>
      <c r="P26" s="225"/>
      <c r="Q26" s="222">
        <v>9640898157</v>
      </c>
      <c r="R26" s="223">
        <v>194272868</v>
      </c>
    </row>
    <row r="27" spans="2:18">
      <c r="B27" s="214">
        <v>210</v>
      </c>
      <c r="C27" s="215" t="s">
        <v>368</v>
      </c>
      <c r="D27" s="222">
        <v>25565452052.581493</v>
      </c>
      <c r="E27" s="222">
        <v>25269639779.949493</v>
      </c>
      <c r="F27" s="223">
        <v>295812272.63200003</v>
      </c>
      <c r="G27" s="223">
        <v>69809422.047599986</v>
      </c>
      <c r="H27" s="222">
        <v>7004734.5999999996</v>
      </c>
      <c r="I27" s="223">
        <v>61638600.697599977</v>
      </c>
      <c r="J27" s="222">
        <v>41535940.021000005</v>
      </c>
      <c r="K27" s="223">
        <v>30087038.980299994</v>
      </c>
      <c r="L27" s="223">
        <v>11448901.040700002</v>
      </c>
      <c r="M27" s="222">
        <v>15451552.0143</v>
      </c>
      <c r="N27" s="223">
        <v>4107979.8640000001</v>
      </c>
      <c r="O27" s="223">
        <v>11343572.150299998</v>
      </c>
      <c r="P27" s="225"/>
      <c r="Q27" s="222">
        <v>10979059475</v>
      </c>
      <c r="R27" s="223">
        <v>36589768</v>
      </c>
    </row>
    <row r="28" spans="2:18">
      <c r="B28" s="212">
        <v>220</v>
      </c>
      <c r="C28" s="213" t="s">
        <v>8</v>
      </c>
      <c r="D28" s="220">
        <v>160156767433.85815</v>
      </c>
      <c r="E28" s="220">
        <v>155720491261.03165</v>
      </c>
      <c r="F28" s="221">
        <v>4436276172.8265018</v>
      </c>
      <c r="G28" s="221">
        <v>2375763029.1566</v>
      </c>
      <c r="H28" s="220">
        <v>193266217.5399</v>
      </c>
      <c r="I28" s="221">
        <v>2081943039.8776999</v>
      </c>
      <c r="J28" s="220">
        <v>1199524851.7794011</v>
      </c>
      <c r="K28" s="221">
        <v>547052866.28119981</v>
      </c>
      <c r="L28" s="221">
        <v>652471985.49820006</v>
      </c>
      <c r="M28" s="220">
        <v>819294444.92860007</v>
      </c>
      <c r="N28" s="221">
        <v>50704357.094900012</v>
      </c>
      <c r="O28" s="221">
        <v>768590087.83370006</v>
      </c>
      <c r="P28" s="221">
        <v>0</v>
      </c>
      <c r="Q28" s="220">
        <v>43062256169.004227</v>
      </c>
      <c r="R28" s="221">
        <v>681882794.7600714</v>
      </c>
    </row>
  </sheetData>
  <mergeCells count="12">
    <mergeCell ref="B2:J2"/>
    <mergeCell ref="D3:I3"/>
    <mergeCell ref="J3:O3"/>
    <mergeCell ref="P3:P5"/>
    <mergeCell ref="Q3:R3"/>
    <mergeCell ref="Q4:Q5"/>
    <mergeCell ref="R4:R5"/>
    <mergeCell ref="J4:L4"/>
    <mergeCell ref="M4:O4"/>
    <mergeCell ref="G4:I4"/>
    <mergeCell ref="D4:F4"/>
    <mergeCell ref="B5:C5"/>
  </mergeCells>
  <pageMargins left="0.7" right="0.7" top="0.75" bottom="0.75" header="0.3" footer="0.3"/>
  <ignoredErrors>
    <ignoredError sqref="B6:B27"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3160-9418-4CA9-A494-D688AD2BF550}">
  <sheetPr codeName="Ark12"/>
  <dimension ref="B1:J7"/>
  <sheetViews>
    <sheetView workbookViewId="0">
      <selection activeCell="E6" sqref="E6"/>
    </sheetView>
  </sheetViews>
  <sheetFormatPr defaultColWidth="9.140625" defaultRowHeight="12.75"/>
  <cols>
    <col min="1" max="1" width="3.7109375" style="2" customWidth="1"/>
    <col min="2" max="2" width="5.7109375" style="3" customWidth="1"/>
    <col min="3" max="3" width="37.7109375" style="2" customWidth="1"/>
    <col min="4" max="5" width="13" style="2" customWidth="1"/>
    <col min="6" max="6" width="21" style="2" customWidth="1"/>
    <col min="7" max="9" width="13" style="2" customWidth="1"/>
    <col min="10" max="16384" width="9.140625" style="2"/>
  </cols>
  <sheetData>
    <row r="1" spans="2:10" ht="21" customHeight="1"/>
    <row r="2" spans="2:10" ht="48" customHeight="1">
      <c r="B2" s="453" t="s">
        <v>545</v>
      </c>
      <c r="C2" s="453"/>
      <c r="D2" s="453"/>
      <c r="E2" s="453"/>
      <c r="F2" s="453"/>
      <c r="G2" s="453"/>
      <c r="H2" s="453"/>
      <c r="I2" s="453"/>
      <c r="J2" s="453"/>
    </row>
    <row r="3" spans="2:10">
      <c r="B3" s="27"/>
      <c r="C3" s="10"/>
      <c r="D3" s="487" t="s">
        <v>35</v>
      </c>
      <c r="E3" s="487"/>
      <c r="F3" s="487"/>
      <c r="G3" s="487"/>
      <c r="H3" s="487"/>
      <c r="I3" s="487"/>
    </row>
    <row r="4" spans="2:10" ht="32.25" customHeight="1">
      <c r="B4" s="14" t="s">
        <v>434</v>
      </c>
      <c r="C4" s="10"/>
      <c r="D4" s="27" t="s">
        <v>36</v>
      </c>
      <c r="E4" s="27" t="s">
        <v>37</v>
      </c>
      <c r="F4" s="27" t="s">
        <v>38</v>
      </c>
      <c r="G4" s="27" t="s">
        <v>39</v>
      </c>
      <c r="H4" s="27" t="s">
        <v>40</v>
      </c>
      <c r="I4" s="27" t="s">
        <v>8</v>
      </c>
    </row>
    <row r="5" spans="2:10">
      <c r="B5" s="17">
        <v>1</v>
      </c>
      <c r="C5" s="274" t="s">
        <v>47</v>
      </c>
      <c r="D5" s="305">
        <f>'[1]Template 14'!$B$6</f>
        <v>4523</v>
      </c>
      <c r="E5" s="305">
        <f>'[1]Template 14'!$C$6+'[1]Template 14'!$D$6+'[1]Template 14'!$E$6+'[1]Template 14'!$F$6</f>
        <v>33</v>
      </c>
      <c r="F5" s="305">
        <f>'[1]Template 14'!$G$6</f>
        <v>1</v>
      </c>
      <c r="G5" s="305"/>
      <c r="H5" s="305"/>
      <c r="I5" s="305">
        <f>H5+G5+F5+E5+D5</f>
        <v>4557</v>
      </c>
    </row>
    <row r="6" spans="2:10">
      <c r="B6" s="17">
        <v>2</v>
      </c>
      <c r="C6" s="274" t="s">
        <v>41</v>
      </c>
      <c r="D6" s="305"/>
      <c r="E6" s="305"/>
      <c r="F6" s="305"/>
      <c r="G6" s="305"/>
      <c r="H6" s="305"/>
      <c r="I6" s="305">
        <f>H6+G6+F6+E6+D6</f>
        <v>0</v>
      </c>
    </row>
    <row r="7" spans="2:10">
      <c r="B7" s="18">
        <v>3</v>
      </c>
      <c r="C7" s="13" t="s">
        <v>8</v>
      </c>
      <c r="D7" s="306">
        <f t="shared" ref="D7:I7" si="0">D5+D6</f>
        <v>4523</v>
      </c>
      <c r="E7" s="306">
        <f t="shared" si="0"/>
        <v>33</v>
      </c>
      <c r="F7" s="306">
        <f t="shared" si="0"/>
        <v>1</v>
      </c>
      <c r="G7" s="306">
        <f t="shared" si="0"/>
        <v>0</v>
      </c>
      <c r="H7" s="306">
        <f t="shared" si="0"/>
        <v>0</v>
      </c>
      <c r="I7" s="306">
        <f t="shared" si="0"/>
        <v>4557</v>
      </c>
    </row>
  </sheetData>
  <mergeCells count="2">
    <mergeCell ref="B2:J2"/>
    <mergeCell ref="D3:I3"/>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B435-2886-4071-870F-CB14CC46961E}">
  <sheetPr codeName="Ark15"/>
  <dimension ref="B1:K19"/>
  <sheetViews>
    <sheetView showGridLines="0" zoomScaleNormal="100" workbookViewId="0"/>
  </sheetViews>
  <sheetFormatPr defaultColWidth="9.140625" defaultRowHeight="12.75"/>
  <cols>
    <col min="1" max="1" width="3.7109375" style="19" customWidth="1"/>
    <col min="2" max="2" width="9.140625" style="19"/>
    <col min="3" max="3" width="28.85546875" style="19" customWidth="1"/>
    <col min="4" max="4" width="10.28515625" style="19" bestFit="1" customWidth="1"/>
    <col min="5" max="5" width="17.85546875" style="19" customWidth="1"/>
    <col min="6" max="7" width="12.7109375" style="19" customWidth="1"/>
    <col min="8" max="8" width="13.140625" style="19" customWidth="1"/>
    <col min="9" max="9" width="11.85546875" style="19" customWidth="1"/>
    <col min="10" max="10" width="12.7109375" style="19" customWidth="1"/>
    <col min="11" max="11" width="22" style="19" customWidth="1"/>
    <col min="12" max="12" width="12.5703125" style="19" customWidth="1"/>
    <col min="13" max="13" width="10.28515625" style="19" customWidth="1"/>
    <col min="14" max="14" width="18.42578125" style="19" customWidth="1"/>
    <col min="15" max="15" width="15.5703125" style="19" customWidth="1"/>
    <col min="16" max="16" width="13.28515625" style="19" customWidth="1"/>
    <col min="17" max="18" width="13.140625" style="19" customWidth="1"/>
    <col min="19" max="16384" width="9.140625" style="19"/>
  </cols>
  <sheetData>
    <row r="1" spans="2:11" ht="21" customHeight="1"/>
    <row r="2" spans="2:11" ht="48" customHeight="1">
      <c r="B2" s="453" t="s">
        <v>540</v>
      </c>
      <c r="C2" s="453"/>
      <c r="D2" s="453"/>
      <c r="E2" s="453"/>
      <c r="F2" s="453"/>
      <c r="G2" s="453"/>
      <c r="H2" s="453"/>
      <c r="I2" s="453"/>
      <c r="J2" s="453"/>
    </row>
    <row r="3" spans="2:11" s="135" customFormat="1" ht="57.75" customHeight="1">
      <c r="B3" s="493" t="s">
        <v>557</v>
      </c>
      <c r="C3" s="494"/>
      <c r="D3" s="498" t="s">
        <v>356</v>
      </c>
      <c r="E3" s="460"/>
      <c r="F3" s="460"/>
      <c r="G3" s="499"/>
      <c r="H3" s="498" t="s">
        <v>357</v>
      </c>
      <c r="I3" s="499"/>
      <c r="J3" s="500" t="s">
        <v>358</v>
      </c>
      <c r="K3" s="458"/>
    </row>
    <row r="4" spans="2:11" s="135" customFormat="1" ht="21" customHeight="1">
      <c r="B4" s="495"/>
      <c r="C4" s="494"/>
      <c r="D4" s="488" t="s">
        <v>359</v>
      </c>
      <c r="E4" s="488" t="s">
        <v>360</v>
      </c>
      <c r="F4" s="489"/>
      <c r="G4" s="490"/>
      <c r="H4" s="501" t="s">
        <v>361</v>
      </c>
      <c r="I4" s="501" t="s">
        <v>362</v>
      </c>
      <c r="J4" s="491"/>
      <c r="K4" s="489" t="s">
        <v>363</v>
      </c>
    </row>
    <row r="5" spans="2:11" s="135" customFormat="1" ht="88.5" customHeight="1">
      <c r="B5" s="496"/>
      <c r="C5" s="497"/>
      <c r="D5" s="500"/>
      <c r="E5" s="234"/>
      <c r="F5" s="275" t="s">
        <v>45</v>
      </c>
      <c r="G5" s="275" t="s">
        <v>46</v>
      </c>
      <c r="H5" s="492"/>
      <c r="I5" s="492"/>
      <c r="J5" s="492"/>
      <c r="K5" s="458"/>
    </row>
    <row r="6" spans="2:11" s="135" customFormat="1" ht="24">
      <c r="B6" s="314" t="s">
        <v>551</v>
      </c>
      <c r="C6" s="308" t="s">
        <v>554</v>
      </c>
      <c r="D6" s="310"/>
      <c r="E6" s="311"/>
      <c r="F6" s="312"/>
      <c r="G6" s="313"/>
      <c r="H6" s="312"/>
      <c r="I6" s="313"/>
      <c r="J6" s="311"/>
      <c r="K6" s="312"/>
    </row>
    <row r="7" spans="2:11" s="135" customFormat="1">
      <c r="B7" s="307" t="s">
        <v>547</v>
      </c>
      <c r="C7" s="309" t="s">
        <v>47</v>
      </c>
      <c r="D7" s="310">
        <v>142151348.96000001</v>
      </c>
      <c r="E7" s="311">
        <v>509813941.13149995</v>
      </c>
      <c r="F7" s="312">
        <v>463895199.05610007</v>
      </c>
      <c r="G7" s="313">
        <v>472817135.39099997</v>
      </c>
      <c r="H7" s="312">
        <v>5909173.8758999985</v>
      </c>
      <c r="I7" s="313">
        <v>237809997.12870002</v>
      </c>
      <c r="J7" s="311">
        <v>200142897.40000001</v>
      </c>
      <c r="K7" s="312">
        <v>123439060.00822982</v>
      </c>
    </row>
    <row r="8" spans="2:11" s="135" customFormat="1">
      <c r="B8" s="299" t="s">
        <v>548</v>
      </c>
      <c r="C8" s="302" t="s">
        <v>364</v>
      </c>
      <c r="D8" s="216">
        <v>0</v>
      </c>
      <c r="E8" s="217">
        <v>0</v>
      </c>
      <c r="F8" s="219">
        <v>0</v>
      </c>
      <c r="G8" s="218">
        <v>0</v>
      </c>
      <c r="H8" s="219">
        <v>0</v>
      </c>
      <c r="I8" s="218">
        <v>0</v>
      </c>
      <c r="J8" s="217">
        <v>0</v>
      </c>
      <c r="K8" s="219">
        <v>0</v>
      </c>
    </row>
    <row r="9" spans="2:11" s="135" customFormat="1">
      <c r="B9" s="299" t="s">
        <v>549</v>
      </c>
      <c r="C9" s="302" t="s">
        <v>365</v>
      </c>
      <c r="D9" s="216">
        <v>0</v>
      </c>
      <c r="E9" s="217">
        <v>0</v>
      </c>
      <c r="F9" s="219">
        <v>0</v>
      </c>
      <c r="G9" s="218">
        <v>0</v>
      </c>
      <c r="H9" s="219">
        <v>0</v>
      </c>
      <c r="I9" s="218">
        <v>0</v>
      </c>
      <c r="J9" s="217">
        <v>0</v>
      </c>
      <c r="K9" s="219">
        <v>0</v>
      </c>
    </row>
    <row r="10" spans="2:11" s="135" customFormat="1">
      <c r="B10" s="299" t="s">
        <v>550</v>
      </c>
      <c r="C10" s="302" t="s">
        <v>34</v>
      </c>
      <c r="D10" s="216">
        <v>0</v>
      </c>
      <c r="E10" s="217">
        <v>0</v>
      </c>
      <c r="F10" s="219">
        <v>0</v>
      </c>
      <c r="G10" s="218">
        <v>0</v>
      </c>
      <c r="H10" s="219">
        <v>0</v>
      </c>
      <c r="I10" s="218">
        <v>0</v>
      </c>
      <c r="J10" s="217">
        <v>0</v>
      </c>
      <c r="K10" s="219">
        <v>0</v>
      </c>
    </row>
    <row r="11" spans="2:11" s="135" customFormat="1">
      <c r="B11" s="299" t="s">
        <v>551</v>
      </c>
      <c r="C11" s="302" t="s">
        <v>366</v>
      </c>
      <c r="D11" s="216">
        <v>0</v>
      </c>
      <c r="E11" s="217">
        <v>50212101.850000009</v>
      </c>
      <c r="F11" s="219">
        <v>50212101.850000001</v>
      </c>
      <c r="G11" s="218">
        <v>50212098.940000005</v>
      </c>
      <c r="H11" s="219">
        <v>0</v>
      </c>
      <c r="I11" s="218">
        <v>18022113.019999996</v>
      </c>
      <c r="J11" s="217">
        <v>26084353</v>
      </c>
      <c r="K11" s="219">
        <v>26084353</v>
      </c>
    </row>
    <row r="12" spans="2:11" s="135" customFormat="1">
      <c r="B12" s="299" t="s">
        <v>552</v>
      </c>
      <c r="C12" s="302" t="s">
        <v>367</v>
      </c>
      <c r="D12" s="216">
        <v>110044691.87000002</v>
      </c>
      <c r="E12" s="217">
        <v>362543201.2762</v>
      </c>
      <c r="F12" s="219">
        <v>342703173.38620007</v>
      </c>
      <c r="G12" s="218">
        <v>341066605.63120002</v>
      </c>
      <c r="H12" s="219">
        <v>2775766.4259000001</v>
      </c>
      <c r="I12" s="218">
        <v>152660520.0706</v>
      </c>
      <c r="J12" s="217">
        <v>142757022.25</v>
      </c>
      <c r="K12" s="219">
        <v>79266523.404002726</v>
      </c>
    </row>
    <row r="13" spans="2:11" s="135" customFormat="1">
      <c r="B13" s="299" t="s">
        <v>553</v>
      </c>
      <c r="C13" s="302" t="s">
        <v>368</v>
      </c>
      <c r="D13" s="216">
        <v>32106657.089999996</v>
      </c>
      <c r="E13" s="217">
        <v>97058638.005299926</v>
      </c>
      <c r="F13" s="219">
        <v>70979923.819899961</v>
      </c>
      <c r="G13" s="218">
        <v>81538430.819799975</v>
      </c>
      <c r="H13" s="219">
        <v>3133407.4499999988</v>
      </c>
      <c r="I13" s="218">
        <v>67127364.038100019</v>
      </c>
      <c r="J13" s="217">
        <v>31301522.149999999</v>
      </c>
      <c r="K13" s="219">
        <v>18088183.604227103</v>
      </c>
    </row>
    <row r="14" spans="2:11" s="135" customFormat="1">
      <c r="B14" s="307" t="s">
        <v>555</v>
      </c>
      <c r="C14" s="309" t="s">
        <v>369</v>
      </c>
      <c r="D14" s="310"/>
      <c r="E14" s="311"/>
      <c r="F14" s="312"/>
      <c r="G14" s="313"/>
      <c r="H14" s="312"/>
      <c r="I14" s="313"/>
      <c r="J14" s="311"/>
      <c r="K14" s="312"/>
    </row>
    <row r="15" spans="2:11" s="135" customFormat="1">
      <c r="B15" s="299" t="s">
        <v>556</v>
      </c>
      <c r="C15" s="215" t="s">
        <v>370</v>
      </c>
      <c r="D15" s="216">
        <v>3974015.799999998</v>
      </c>
      <c r="E15" s="217">
        <v>45304939.342099994</v>
      </c>
      <c r="F15" s="219">
        <v>44262246.222099997</v>
      </c>
      <c r="G15" s="218">
        <v>42506976.638799995</v>
      </c>
      <c r="H15" s="219">
        <v>0</v>
      </c>
      <c r="I15" s="218">
        <v>1435388.6138999993</v>
      </c>
      <c r="J15" s="217">
        <v>19330394</v>
      </c>
      <c r="K15" s="219">
        <v>19296749</v>
      </c>
    </row>
    <row r="16" spans="2:11" s="135" customFormat="1">
      <c r="B16" s="228">
        <v>100</v>
      </c>
      <c r="C16" s="232" t="s">
        <v>8</v>
      </c>
      <c r="D16" s="233">
        <v>146125364.76000002</v>
      </c>
      <c r="E16" s="229">
        <v>555118880.47359991</v>
      </c>
      <c r="F16" s="230">
        <v>508157445.27820009</v>
      </c>
      <c r="G16" s="231">
        <v>515324112.02979994</v>
      </c>
      <c r="H16" s="230">
        <v>5909173.8758999985</v>
      </c>
      <c r="I16" s="231">
        <v>239245385.74260002</v>
      </c>
      <c r="J16" s="229">
        <v>219473291.40000001</v>
      </c>
      <c r="K16" s="230">
        <v>142735809.00822982</v>
      </c>
    </row>
    <row r="17" s="135" customFormat="1"/>
    <row r="18" s="135" customFormat="1"/>
    <row r="19" s="135" customFormat="1"/>
  </sheetData>
  <mergeCells count="11">
    <mergeCell ref="E4:G4"/>
    <mergeCell ref="J4:J5"/>
    <mergeCell ref="K4:K5"/>
    <mergeCell ref="B2:J2"/>
    <mergeCell ref="B3:C5"/>
    <mergeCell ref="D3:G3"/>
    <mergeCell ref="H3:I3"/>
    <mergeCell ref="J3:K3"/>
    <mergeCell ref="D4:D5"/>
    <mergeCell ref="H4:H5"/>
    <mergeCell ref="I4:I5"/>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2C55-279B-4933-8062-58BC1CDD3326}">
  <sheetPr codeName="Ark66">
    <tabColor theme="0"/>
  </sheetPr>
  <dimension ref="B1:I12"/>
  <sheetViews>
    <sheetView workbookViewId="0">
      <selection activeCell="H10" sqref="H10"/>
    </sheetView>
  </sheetViews>
  <sheetFormatPr defaultColWidth="9.140625" defaultRowHeight="12.75"/>
  <cols>
    <col min="1" max="1" width="3.7109375" style="19" customWidth="1"/>
    <col min="2" max="2" width="9.140625" style="19"/>
    <col min="3" max="3" width="36.7109375" style="19" customWidth="1"/>
    <col min="4" max="4" width="9.140625" style="19"/>
    <col min="5" max="9" width="14.42578125" style="19" customWidth="1"/>
    <col min="10" max="16384" width="9.140625" style="19"/>
  </cols>
  <sheetData>
    <row r="1" spans="2:9" ht="21" customHeight="1"/>
    <row r="2" spans="2:9" ht="48" customHeight="1">
      <c r="B2" s="453" t="s">
        <v>715</v>
      </c>
      <c r="C2" s="453"/>
      <c r="D2" s="453"/>
      <c r="E2" s="453"/>
      <c r="F2" s="453"/>
      <c r="G2" s="453"/>
      <c r="H2" s="453"/>
      <c r="I2" s="453"/>
    </row>
    <row r="3" spans="2:9" ht="66.75" customHeight="1">
      <c r="B3" s="14" t="s">
        <v>434</v>
      </c>
      <c r="C3" s="10"/>
      <c r="D3" s="10"/>
      <c r="E3" s="502" t="s">
        <v>717</v>
      </c>
      <c r="F3" s="502" t="s">
        <v>718</v>
      </c>
      <c r="G3" s="457"/>
      <c r="H3" s="457"/>
      <c r="I3" s="457"/>
    </row>
    <row r="4" spans="2:9" ht="57" customHeight="1">
      <c r="B4" s="14"/>
      <c r="C4" s="10"/>
      <c r="D4" s="10"/>
      <c r="E4" s="502"/>
      <c r="F4" s="357"/>
      <c r="G4" s="315" t="s">
        <v>719</v>
      </c>
      <c r="H4" s="315" t="s">
        <v>720</v>
      </c>
      <c r="I4" s="316" t="s">
        <v>721</v>
      </c>
    </row>
    <row r="5" spans="2:9">
      <c r="B5" s="50">
        <v>1</v>
      </c>
      <c r="C5" s="26" t="s">
        <v>50</v>
      </c>
      <c r="D5" s="38"/>
      <c r="E5" s="38">
        <v>127840</v>
      </c>
      <c r="F5" s="38">
        <v>65936</v>
      </c>
      <c r="G5" s="38">
        <v>41260</v>
      </c>
      <c r="H5" s="38">
        <v>1003</v>
      </c>
      <c r="I5" s="38"/>
    </row>
    <row r="6" spans="2:9">
      <c r="B6" s="50">
        <v>2</v>
      </c>
      <c r="C6" s="26" t="s">
        <v>51</v>
      </c>
      <c r="D6" s="38"/>
      <c r="E6" s="38"/>
      <c r="F6" s="38"/>
      <c r="G6" s="38"/>
      <c r="H6" s="38"/>
      <c r="I6" s="38"/>
    </row>
    <row r="7" spans="2:9" s="47" customFormat="1">
      <c r="B7" s="58">
        <v>3</v>
      </c>
      <c r="C7" s="59" t="s">
        <v>42</v>
      </c>
      <c r="D7" s="60"/>
      <c r="E7" s="60">
        <f>SUM(E5:E6)</f>
        <v>127840</v>
      </c>
      <c r="F7" s="60">
        <f t="shared" ref="F7:H7" si="0">SUM(F5:F6)</f>
        <v>65936</v>
      </c>
      <c r="G7" s="60">
        <f t="shared" si="0"/>
        <v>41260</v>
      </c>
      <c r="H7" s="60">
        <f t="shared" si="0"/>
        <v>1003</v>
      </c>
      <c r="I7" s="60"/>
    </row>
    <row r="8" spans="2:9" s="47" customFormat="1">
      <c r="B8" s="356">
        <v>4</v>
      </c>
      <c r="C8" s="355" t="s">
        <v>716</v>
      </c>
      <c r="D8" s="353"/>
      <c r="E8" s="353"/>
      <c r="F8" s="353"/>
      <c r="G8" s="353"/>
      <c r="H8" s="353"/>
      <c r="I8" s="353"/>
    </row>
    <row r="9" spans="2:9" ht="13.5" thickBot="1">
      <c r="B9" s="51" t="s">
        <v>345</v>
      </c>
      <c r="C9" s="354" t="s">
        <v>45</v>
      </c>
      <c r="D9" s="52"/>
      <c r="E9" s="52">
        <v>1323</v>
      </c>
      <c r="F9" s="52">
        <v>1286</v>
      </c>
      <c r="G9" s="52">
        <v>90</v>
      </c>
      <c r="H9" s="52">
        <v>144</v>
      </c>
      <c r="I9" s="52"/>
    </row>
    <row r="10" spans="2:9">
      <c r="B10" s="50"/>
      <c r="C10" s="26"/>
      <c r="D10" s="38"/>
      <c r="E10" s="38"/>
    </row>
    <row r="11" spans="2:9">
      <c r="B11" s="50"/>
      <c r="C11" s="26"/>
      <c r="D11" s="38"/>
      <c r="E11" s="38"/>
    </row>
    <row r="12" spans="2:9">
      <c r="B12" s="50"/>
      <c r="C12" s="55"/>
      <c r="D12" s="38"/>
      <c r="E12" s="38"/>
    </row>
  </sheetData>
  <mergeCells count="3">
    <mergeCell ref="B2:I2"/>
    <mergeCell ref="E3:E4"/>
    <mergeCell ref="F3:I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44">
    <tabColor theme="0"/>
  </sheetPr>
  <dimension ref="A1:N33"/>
  <sheetViews>
    <sheetView workbookViewId="0">
      <selection activeCell="E21" sqref="D21:E21"/>
    </sheetView>
  </sheetViews>
  <sheetFormatPr defaultColWidth="9.140625" defaultRowHeight="12.75"/>
  <cols>
    <col min="1" max="1" width="3.7109375" style="31" customWidth="1"/>
    <col min="2" max="2" width="4.140625" style="31" customWidth="1"/>
    <col min="3" max="3" width="54" style="31" customWidth="1"/>
    <col min="4" max="4" width="15.7109375" style="31" customWidth="1"/>
    <col min="5" max="5" width="16.7109375" style="31" customWidth="1"/>
    <col min="6" max="6" width="2.85546875" style="31" customWidth="1"/>
    <col min="7" max="7" width="15.7109375" style="31" customWidth="1"/>
    <col min="8" max="8" width="16.7109375" style="31" customWidth="1"/>
    <col min="9" max="9" width="2.5703125" style="31" customWidth="1"/>
    <col min="10" max="11" width="15.7109375" style="31" customWidth="1"/>
    <col min="12" max="12" width="14.28515625" style="31" customWidth="1"/>
    <col min="13" max="13" width="11.28515625" style="31" bestFit="1" customWidth="1"/>
    <col min="14" max="16384" width="9.140625" style="31"/>
  </cols>
  <sheetData>
    <row r="1" spans="1:11" ht="21" customHeight="1">
      <c r="A1" s="19"/>
      <c r="B1" s="19"/>
      <c r="C1" s="19"/>
      <c r="D1" s="19"/>
      <c r="E1" s="19"/>
      <c r="F1" s="19"/>
      <c r="G1" s="19"/>
      <c r="H1" s="19"/>
      <c r="I1" s="19"/>
    </row>
    <row r="2" spans="1:11" ht="48.75" customHeight="1">
      <c r="A2" s="30"/>
      <c r="B2" s="453" t="s">
        <v>738</v>
      </c>
      <c r="C2" s="453"/>
      <c r="D2" s="453"/>
      <c r="E2" s="453"/>
      <c r="F2" s="453"/>
      <c r="G2" s="453"/>
      <c r="H2" s="453"/>
      <c r="I2" s="453"/>
      <c r="J2" s="453"/>
    </row>
    <row r="3" spans="1:11" ht="42.75" customHeight="1">
      <c r="A3" s="61"/>
      <c r="B3" s="65" t="s">
        <v>434</v>
      </c>
      <c r="C3" s="10"/>
      <c r="D3" s="503" t="s">
        <v>52</v>
      </c>
      <c r="E3" s="503"/>
      <c r="F3" s="44"/>
      <c r="G3" s="503" t="s">
        <v>736</v>
      </c>
      <c r="H3" s="503"/>
      <c r="I3" s="44"/>
      <c r="J3" s="503" t="s">
        <v>54</v>
      </c>
      <c r="K3" s="503"/>
    </row>
    <row r="4" spans="1:11" ht="25.5">
      <c r="A4" s="50"/>
      <c r="B4" s="63"/>
      <c r="C4" s="66" t="s">
        <v>55</v>
      </c>
      <c r="D4" s="33" t="s">
        <v>558</v>
      </c>
      <c r="E4" s="33" t="s">
        <v>48</v>
      </c>
      <c r="F4" s="33"/>
      <c r="G4" s="289" t="s">
        <v>558</v>
      </c>
      <c r="H4" s="289" t="s">
        <v>48</v>
      </c>
      <c r="I4" s="33"/>
      <c r="J4" s="33" t="s">
        <v>13</v>
      </c>
      <c r="K4" s="112" t="s">
        <v>737</v>
      </c>
    </row>
    <row r="5" spans="1:11">
      <c r="A5" s="50"/>
      <c r="B5" s="26">
        <v>1</v>
      </c>
      <c r="C5" s="32" t="s">
        <v>21</v>
      </c>
      <c r="D5" s="38">
        <v>14880.275197214998</v>
      </c>
      <c r="E5" s="38">
        <v>0</v>
      </c>
      <c r="F5" s="38"/>
      <c r="G5" s="38">
        <v>15669.560486214998</v>
      </c>
      <c r="H5" s="38">
        <v>0</v>
      </c>
      <c r="I5" s="38"/>
      <c r="J5" s="38">
        <v>0</v>
      </c>
      <c r="K5" s="38">
        <v>0</v>
      </c>
    </row>
    <row r="6" spans="1:11">
      <c r="A6" s="49"/>
      <c r="B6" s="26">
        <v>2</v>
      </c>
      <c r="C6" s="32" t="s">
        <v>56</v>
      </c>
      <c r="D6" s="38">
        <v>506.61516780577193</v>
      </c>
      <c r="E6" s="38">
        <v>93.866179760000009</v>
      </c>
      <c r="F6" s="38"/>
      <c r="G6" s="38">
        <v>101.625999074772</v>
      </c>
      <c r="H6" s="38">
        <v>2.5854999999999999E-5</v>
      </c>
      <c r="I6" s="38"/>
      <c r="J6" s="38">
        <v>2.8058189999999998E-3</v>
      </c>
      <c r="K6" s="38">
        <v>2.7609256604683129E-3</v>
      </c>
    </row>
    <row r="7" spans="1:11">
      <c r="A7" s="50"/>
      <c r="B7" s="26">
        <v>3</v>
      </c>
      <c r="C7" s="32" t="s">
        <v>26</v>
      </c>
      <c r="D7" s="38">
        <v>0.10324033000000001</v>
      </c>
      <c r="E7" s="38">
        <v>0</v>
      </c>
      <c r="F7" s="38"/>
      <c r="G7" s="38">
        <v>0.10324033000000001</v>
      </c>
      <c r="H7" s="38">
        <v>0</v>
      </c>
      <c r="I7" s="38"/>
      <c r="J7" s="38">
        <v>2.0648066E-2</v>
      </c>
      <c r="K7" s="38">
        <v>20</v>
      </c>
    </row>
    <row r="8" spans="1:11">
      <c r="B8" s="26">
        <v>4</v>
      </c>
      <c r="C8" s="32" t="s">
        <v>27</v>
      </c>
      <c r="D8" s="38"/>
      <c r="E8" s="38"/>
      <c r="F8" s="38"/>
      <c r="G8" s="38"/>
      <c r="H8" s="38"/>
      <c r="I8" s="38"/>
      <c r="J8" s="38"/>
      <c r="K8" s="38"/>
    </row>
    <row r="9" spans="1:11">
      <c r="B9" s="26">
        <v>5</v>
      </c>
      <c r="C9" s="32" t="s">
        <v>28</v>
      </c>
      <c r="D9" s="38"/>
      <c r="E9" s="38"/>
      <c r="F9" s="38"/>
      <c r="G9" s="38"/>
      <c r="H9" s="38"/>
      <c r="I9" s="38"/>
      <c r="J9" s="38"/>
      <c r="K9" s="38"/>
    </row>
    <row r="10" spans="1:11">
      <c r="B10" s="26">
        <v>6</v>
      </c>
      <c r="C10" s="32" t="s">
        <v>22</v>
      </c>
      <c r="D10" s="38">
        <v>10728.883203566967</v>
      </c>
      <c r="E10" s="38">
        <v>806.51611308203019</v>
      </c>
      <c r="F10" s="38"/>
      <c r="G10" s="38">
        <v>4154.4113911903669</v>
      </c>
      <c r="H10" s="38">
        <v>235.48522092500002</v>
      </c>
      <c r="I10" s="38"/>
      <c r="J10" s="38">
        <v>1028.4460678729545</v>
      </c>
      <c r="K10" s="38">
        <v>23.427569228728952</v>
      </c>
    </row>
    <row r="11" spans="1:11">
      <c r="B11" s="26">
        <v>7</v>
      </c>
      <c r="C11" s="32" t="s">
        <v>23</v>
      </c>
      <c r="D11" s="38">
        <v>632.31565715627335</v>
      </c>
      <c r="E11" s="38">
        <v>509.20610575383546</v>
      </c>
      <c r="F11" s="38"/>
      <c r="G11" s="38">
        <v>525.00863982547526</v>
      </c>
      <c r="H11" s="38">
        <v>234.38371838917007</v>
      </c>
      <c r="I11" s="38"/>
      <c r="J11" s="38">
        <v>680.48648184440913</v>
      </c>
      <c r="K11" s="38">
        <v>89.609340215676355</v>
      </c>
    </row>
    <row r="12" spans="1:11">
      <c r="B12" s="26">
        <v>8</v>
      </c>
      <c r="C12" s="32" t="s">
        <v>24</v>
      </c>
      <c r="D12" s="38">
        <v>3670.3168466258871</v>
      </c>
      <c r="E12" s="38">
        <v>3201.7970159680813</v>
      </c>
      <c r="F12" s="38"/>
      <c r="G12" s="38">
        <v>3612.2808304456626</v>
      </c>
      <c r="H12" s="38">
        <v>730.10552833949544</v>
      </c>
      <c r="I12" s="38"/>
      <c r="J12" s="38">
        <v>3188.4932369943099</v>
      </c>
      <c r="K12" s="38">
        <v>73.4272119877959</v>
      </c>
    </row>
    <row r="13" spans="1:11">
      <c r="B13" s="26">
        <v>9</v>
      </c>
      <c r="C13" s="32" t="s">
        <v>29</v>
      </c>
      <c r="D13" s="38">
        <v>382.00057521510172</v>
      </c>
      <c r="E13" s="38">
        <v>1022.5673005858868</v>
      </c>
      <c r="F13" s="38"/>
      <c r="G13" s="38">
        <v>382.00057521510183</v>
      </c>
      <c r="H13" s="38">
        <v>623.44639392119382</v>
      </c>
      <c r="I13" s="38"/>
      <c r="J13" s="38">
        <v>345.80755566065318</v>
      </c>
      <c r="K13" s="38">
        <v>34.393415692297587</v>
      </c>
    </row>
    <row r="14" spans="1:11">
      <c r="B14" s="26">
        <v>10</v>
      </c>
      <c r="C14" s="32" t="s">
        <v>30</v>
      </c>
      <c r="D14" s="38">
        <v>376.57026529031253</v>
      </c>
      <c r="E14" s="38">
        <v>351.61156492999493</v>
      </c>
      <c r="F14" s="38"/>
      <c r="G14" s="38">
        <v>375.80871210000038</v>
      </c>
      <c r="H14" s="38">
        <v>113.58056563257999</v>
      </c>
      <c r="I14" s="38"/>
      <c r="J14" s="38">
        <v>718.0806856908797</v>
      </c>
      <c r="K14" s="38">
        <v>146.72995882089276</v>
      </c>
    </row>
    <row r="15" spans="1:11">
      <c r="B15" s="26">
        <v>11</v>
      </c>
      <c r="C15" s="32" t="s">
        <v>57</v>
      </c>
      <c r="D15" s="38">
        <v>20.437458900000006</v>
      </c>
      <c r="E15" s="38">
        <v>0</v>
      </c>
      <c r="F15" s="38"/>
      <c r="G15" s="38">
        <v>20.437458900000006</v>
      </c>
      <c r="H15" s="38">
        <v>0</v>
      </c>
      <c r="I15" s="38"/>
      <c r="J15" s="38">
        <v>30.656188350000001</v>
      </c>
      <c r="K15" s="38">
        <v>149.99999999999994</v>
      </c>
    </row>
    <row r="16" spans="1:11">
      <c r="B16" s="26">
        <v>12</v>
      </c>
      <c r="C16" s="32" t="s">
        <v>31</v>
      </c>
      <c r="D16" s="38"/>
      <c r="E16" s="38"/>
      <c r="F16" s="38"/>
      <c r="G16" s="38"/>
      <c r="H16" s="38"/>
      <c r="I16" s="38"/>
      <c r="J16" s="38"/>
      <c r="K16" s="38"/>
    </row>
    <row r="17" spans="2:14">
      <c r="B17" s="26">
        <v>13</v>
      </c>
      <c r="C17" s="32" t="s">
        <v>58</v>
      </c>
      <c r="D17" s="38"/>
      <c r="E17" s="38"/>
      <c r="F17" s="38"/>
      <c r="G17" s="38"/>
      <c r="H17" s="38"/>
      <c r="I17" s="38"/>
      <c r="J17" s="38"/>
      <c r="K17" s="38"/>
    </row>
    <row r="18" spans="2:14">
      <c r="B18" s="26">
        <v>14</v>
      </c>
      <c r="C18" s="32" t="s">
        <v>59</v>
      </c>
      <c r="D18" s="38"/>
      <c r="E18" s="38"/>
      <c r="F18" s="38"/>
      <c r="G18" s="38"/>
      <c r="H18" s="38"/>
      <c r="I18" s="38"/>
      <c r="J18" s="38"/>
      <c r="K18" s="38"/>
    </row>
    <row r="19" spans="2:14">
      <c r="B19" s="26">
        <v>15</v>
      </c>
      <c r="C19" s="32" t="s">
        <v>25</v>
      </c>
      <c r="D19" s="38">
        <v>1652.702889301434</v>
      </c>
      <c r="E19" s="38">
        <v>0</v>
      </c>
      <c r="F19" s="38"/>
      <c r="G19" s="38">
        <v>1652.702889301434</v>
      </c>
      <c r="H19" s="38">
        <v>0</v>
      </c>
      <c r="I19" s="38"/>
      <c r="J19" s="38">
        <v>3320.0164716804338</v>
      </c>
      <c r="K19" s="38">
        <v>0</v>
      </c>
    </row>
    <row r="20" spans="2:14">
      <c r="B20" s="26">
        <v>16</v>
      </c>
      <c r="C20" s="32" t="s">
        <v>60</v>
      </c>
      <c r="D20" s="38">
        <v>2585.5139041597809</v>
      </c>
      <c r="E20" s="38">
        <v>0</v>
      </c>
      <c r="F20" s="38"/>
      <c r="G20" s="38">
        <v>2585.5139041547809</v>
      </c>
      <c r="H20" s="38">
        <v>0</v>
      </c>
      <c r="I20" s="38"/>
      <c r="J20" s="38">
        <v>2400.5594913675163</v>
      </c>
      <c r="K20" s="38">
        <v>92.846512544757445</v>
      </c>
    </row>
    <row r="21" spans="2:14" ht="13.5" thickBot="1">
      <c r="B21" s="64">
        <v>17</v>
      </c>
      <c r="C21" s="23" t="s">
        <v>8</v>
      </c>
      <c r="D21" s="40">
        <f>SUM(D5:D20)</f>
        <v>35435.734405566523</v>
      </c>
      <c r="E21" s="40">
        <f>SUM(E5:E20)</f>
        <v>5985.5642800798287</v>
      </c>
      <c r="F21" s="40"/>
      <c r="G21" s="40">
        <f>SUM(G5:G20)</f>
        <v>29079.454126752586</v>
      </c>
      <c r="H21" s="40">
        <f>SUM(H5:H20)</f>
        <v>1937.0014530624392</v>
      </c>
      <c r="I21" s="40">
        <f t="shared" ref="I21" si="0">SUM(I5:I20)</f>
        <v>0</v>
      </c>
      <c r="J21" s="40">
        <f>SUM(J5:J20)</f>
        <v>11712.569633346156</v>
      </c>
      <c r="K21" s="40">
        <v>37.76243743649578</v>
      </c>
      <c r="L21" s="107"/>
      <c r="M21" s="107"/>
      <c r="N21" s="114"/>
    </row>
    <row r="22" spans="2:14">
      <c r="B22" s="19"/>
      <c r="C22" s="19"/>
      <c r="D22" s="19"/>
      <c r="E22" s="19"/>
      <c r="F22" s="19"/>
      <c r="G22" s="19"/>
      <c r="H22" s="19"/>
      <c r="I22" s="19"/>
      <c r="J22" s="19"/>
      <c r="K22" s="19"/>
      <c r="M22" s="108"/>
    </row>
    <row r="23" spans="2:14">
      <c r="B23" s="31" t="s">
        <v>119</v>
      </c>
    </row>
    <row r="24" spans="2:14">
      <c r="B24" s="31" t="s">
        <v>118</v>
      </c>
    </row>
    <row r="25" spans="2:14">
      <c r="J25" s="74"/>
    </row>
    <row r="26" spans="2:14">
      <c r="J26" s="74"/>
    </row>
    <row r="27" spans="2:14">
      <c r="D27" s="74"/>
      <c r="J27" s="74"/>
    </row>
    <row r="28" spans="2:14">
      <c r="J28" s="74"/>
    </row>
    <row r="29" spans="2:14">
      <c r="D29" s="74"/>
    </row>
    <row r="30" spans="2:14">
      <c r="D30" s="74"/>
      <c r="J30" s="74"/>
    </row>
    <row r="33" spans="4:4">
      <c r="D33" s="74"/>
    </row>
  </sheetData>
  <mergeCells count="4">
    <mergeCell ref="B2:J2"/>
    <mergeCell ref="D3:E3"/>
    <mergeCell ref="G3:H3"/>
    <mergeCell ref="J3:K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45">
    <tabColor theme="0"/>
  </sheetPr>
  <dimension ref="A1:T24"/>
  <sheetViews>
    <sheetView zoomScale="90" zoomScaleNormal="90" workbookViewId="0">
      <selection activeCell="V14" sqref="V14"/>
    </sheetView>
  </sheetViews>
  <sheetFormatPr defaultColWidth="9.140625" defaultRowHeight="12.75"/>
  <cols>
    <col min="1" max="1" width="3.7109375" style="31" customWidth="1"/>
    <col min="2" max="2" width="5.140625" style="31" customWidth="1"/>
    <col min="3" max="3" width="43" style="31" customWidth="1"/>
    <col min="4" max="18" width="9.7109375" style="31" customWidth="1"/>
    <col min="19" max="20" width="10.28515625" style="31" bestFit="1" customWidth="1"/>
    <col min="21" max="16384" width="9.140625" style="31"/>
  </cols>
  <sheetData>
    <row r="1" spans="1:20" ht="21" customHeight="1">
      <c r="A1" s="19"/>
      <c r="B1" s="19"/>
      <c r="C1" s="19"/>
      <c r="D1" s="19"/>
      <c r="E1" s="19"/>
      <c r="F1" s="19"/>
      <c r="G1" s="19"/>
      <c r="H1" s="19"/>
    </row>
    <row r="2" spans="1:20" ht="48" customHeight="1">
      <c r="A2" s="30"/>
      <c r="B2" s="453" t="s">
        <v>63</v>
      </c>
      <c r="C2" s="453"/>
      <c r="D2" s="453"/>
      <c r="E2" s="453"/>
      <c r="F2" s="453"/>
      <c r="G2" s="453"/>
      <c r="H2" s="453"/>
      <c r="I2" s="453"/>
      <c r="J2" s="453"/>
    </row>
    <row r="3" spans="1:20" ht="23.25" customHeight="1">
      <c r="A3" s="61"/>
      <c r="B3" s="65" t="s">
        <v>434</v>
      </c>
      <c r="C3" s="10"/>
      <c r="D3" s="506" t="s">
        <v>61</v>
      </c>
      <c r="E3" s="506"/>
      <c r="F3" s="506"/>
      <c r="G3" s="506"/>
      <c r="H3" s="506"/>
      <c r="I3" s="506"/>
      <c r="J3" s="506"/>
      <c r="K3" s="506"/>
      <c r="L3" s="506"/>
      <c r="M3" s="506"/>
      <c r="N3" s="506"/>
      <c r="O3" s="506"/>
      <c r="P3" s="506"/>
      <c r="Q3" s="506"/>
      <c r="R3" s="506"/>
      <c r="S3" s="504" t="s">
        <v>8</v>
      </c>
      <c r="T3" s="505" t="s">
        <v>62</v>
      </c>
    </row>
    <row r="4" spans="1:20" ht="21.75" customHeight="1">
      <c r="A4" s="50"/>
      <c r="B4" s="63" t="s">
        <v>53</v>
      </c>
      <c r="C4" s="66"/>
      <c r="D4" s="262">
        <v>0</v>
      </c>
      <c r="E4" s="262">
        <v>0.02</v>
      </c>
      <c r="F4" s="262">
        <v>0.04</v>
      </c>
      <c r="G4" s="263">
        <v>0.1</v>
      </c>
      <c r="H4" s="263">
        <v>0.2</v>
      </c>
      <c r="I4" s="263">
        <v>0.35</v>
      </c>
      <c r="J4" s="263">
        <v>0.5</v>
      </c>
      <c r="K4" s="263">
        <v>0.7</v>
      </c>
      <c r="L4" s="263">
        <v>0.75</v>
      </c>
      <c r="M4" s="262">
        <v>1</v>
      </c>
      <c r="N4" s="262">
        <v>1.5</v>
      </c>
      <c r="O4" s="262">
        <v>2.5</v>
      </c>
      <c r="P4" s="262">
        <v>3.7</v>
      </c>
      <c r="Q4" s="263">
        <v>12.5</v>
      </c>
      <c r="R4" s="264" t="s">
        <v>7</v>
      </c>
      <c r="S4" s="504"/>
      <c r="T4" s="505"/>
    </row>
    <row r="5" spans="1:20">
      <c r="A5" s="50"/>
      <c r="B5" s="56">
        <v>1</v>
      </c>
      <c r="C5" s="32" t="s">
        <v>21</v>
      </c>
      <c r="D5" s="38">
        <v>15669.560486030001</v>
      </c>
      <c r="E5" s="38">
        <v>0</v>
      </c>
      <c r="F5" s="38"/>
      <c r="G5" s="38"/>
      <c r="H5" s="38"/>
      <c r="I5" s="38">
        <v>0</v>
      </c>
      <c r="J5" s="38">
        <v>0</v>
      </c>
      <c r="K5" s="38"/>
      <c r="L5" s="38">
        <v>0</v>
      </c>
      <c r="M5" s="38">
        <v>0</v>
      </c>
      <c r="N5" s="38">
        <v>0</v>
      </c>
      <c r="O5" s="38">
        <v>0</v>
      </c>
      <c r="P5" s="38"/>
      <c r="Q5" s="38">
        <v>0</v>
      </c>
      <c r="R5" s="38">
        <v>0</v>
      </c>
      <c r="S5" s="38">
        <f>SUM(D5:R5)</f>
        <v>15669.560486030001</v>
      </c>
      <c r="T5" s="38">
        <v>0</v>
      </c>
    </row>
    <row r="6" spans="1:20">
      <c r="A6" s="49"/>
      <c r="B6" s="56">
        <v>2</v>
      </c>
      <c r="C6" s="32" t="s">
        <v>56</v>
      </c>
      <c r="D6" s="38">
        <v>101.61199583477202</v>
      </c>
      <c r="E6" s="38">
        <v>1.4029095E-2</v>
      </c>
      <c r="F6" s="38"/>
      <c r="G6" s="38"/>
      <c r="H6" s="38"/>
      <c r="I6" s="38">
        <v>0</v>
      </c>
      <c r="J6" s="38">
        <v>0</v>
      </c>
      <c r="K6" s="38"/>
      <c r="L6" s="38">
        <v>0</v>
      </c>
      <c r="M6" s="38">
        <v>0</v>
      </c>
      <c r="N6" s="38">
        <v>0</v>
      </c>
      <c r="O6" s="38">
        <v>0</v>
      </c>
      <c r="P6" s="38"/>
      <c r="Q6" s="38">
        <v>0</v>
      </c>
      <c r="R6" s="38">
        <v>0</v>
      </c>
      <c r="S6" s="38">
        <f t="shared" ref="S6:S20" si="0">SUM(D6:R6)</f>
        <v>101.62602492977202</v>
      </c>
      <c r="T6" s="38">
        <v>101.62602492977202</v>
      </c>
    </row>
    <row r="7" spans="1:20">
      <c r="A7" s="50"/>
      <c r="B7" s="56">
        <v>3</v>
      </c>
      <c r="C7" s="32" t="s">
        <v>26</v>
      </c>
      <c r="D7" s="38">
        <v>0</v>
      </c>
      <c r="E7" s="38">
        <v>0.10324033000000001</v>
      </c>
      <c r="F7" s="38"/>
      <c r="G7" s="38"/>
      <c r="H7" s="38"/>
      <c r="I7" s="38">
        <v>0</v>
      </c>
      <c r="J7" s="38">
        <v>0</v>
      </c>
      <c r="K7" s="38"/>
      <c r="L7" s="38">
        <v>0</v>
      </c>
      <c r="M7" s="38">
        <v>0</v>
      </c>
      <c r="N7" s="38">
        <v>0</v>
      </c>
      <c r="O7" s="38">
        <v>0</v>
      </c>
      <c r="P7" s="38"/>
      <c r="Q7" s="38"/>
      <c r="R7" s="38"/>
      <c r="S7" s="38">
        <f t="shared" si="0"/>
        <v>0.10324033000000001</v>
      </c>
      <c r="T7" s="38">
        <v>0</v>
      </c>
    </row>
    <row r="8" spans="1:20">
      <c r="B8" s="56">
        <v>4</v>
      </c>
      <c r="C8" s="32" t="s">
        <v>27</v>
      </c>
      <c r="D8" s="38"/>
      <c r="E8" s="38"/>
      <c r="F8" s="38"/>
      <c r="G8" s="38"/>
      <c r="H8" s="38"/>
      <c r="I8" s="38"/>
      <c r="J8" s="38"/>
      <c r="K8" s="38"/>
      <c r="L8" s="38"/>
      <c r="M8" s="38"/>
      <c r="N8" s="38"/>
      <c r="O8" s="38"/>
      <c r="P8" s="38"/>
      <c r="Q8" s="38"/>
      <c r="R8" s="38"/>
      <c r="S8" s="38">
        <f t="shared" si="0"/>
        <v>0</v>
      </c>
      <c r="T8" s="38">
        <v>0</v>
      </c>
    </row>
    <row r="9" spans="1:20">
      <c r="B9" s="56">
        <v>5</v>
      </c>
      <c r="C9" s="32" t="s">
        <v>28</v>
      </c>
      <c r="D9" s="38"/>
      <c r="E9" s="38"/>
      <c r="F9" s="38"/>
      <c r="G9" s="38"/>
      <c r="H9" s="38"/>
      <c r="I9" s="38"/>
      <c r="J9" s="38"/>
      <c r="K9" s="38"/>
      <c r="L9" s="38"/>
      <c r="M9" s="38"/>
      <c r="N9" s="38"/>
      <c r="O9" s="38"/>
      <c r="P9" s="38"/>
      <c r="Q9" s="38"/>
      <c r="R9" s="38"/>
      <c r="S9" s="38">
        <f t="shared" si="0"/>
        <v>0</v>
      </c>
      <c r="T9" s="38">
        <v>0</v>
      </c>
    </row>
    <row r="10" spans="1:20">
      <c r="B10" s="56">
        <v>6</v>
      </c>
      <c r="C10" s="32" t="s">
        <v>22</v>
      </c>
      <c r="D10" s="38">
        <v>0</v>
      </c>
      <c r="E10" s="38">
        <v>4198.6314011482755</v>
      </c>
      <c r="F10" s="38"/>
      <c r="G10" s="38"/>
      <c r="H10" s="38"/>
      <c r="I10" s="38">
        <v>0</v>
      </c>
      <c r="J10" s="38">
        <v>21.177338566891805</v>
      </c>
      <c r="K10" s="38"/>
      <c r="L10" s="38">
        <v>0</v>
      </c>
      <c r="M10" s="38">
        <v>170.08787228483237</v>
      </c>
      <c r="N10" s="38">
        <v>0</v>
      </c>
      <c r="O10" s="38">
        <v>0</v>
      </c>
      <c r="P10" s="38"/>
      <c r="Q10" s="38">
        <v>0</v>
      </c>
      <c r="R10" s="38">
        <v>0</v>
      </c>
      <c r="S10" s="38">
        <f t="shared" si="0"/>
        <v>4389.8966119999995</v>
      </c>
      <c r="T10" s="38">
        <v>1960.3132439023618</v>
      </c>
    </row>
    <row r="11" spans="1:20">
      <c r="B11" s="56">
        <v>7</v>
      </c>
      <c r="C11" s="32" t="s">
        <v>23</v>
      </c>
      <c r="D11" s="38">
        <v>0</v>
      </c>
      <c r="E11" s="38">
        <v>0</v>
      </c>
      <c r="F11" s="38"/>
      <c r="G11" s="38"/>
      <c r="H11" s="38"/>
      <c r="I11" s="38">
        <v>0</v>
      </c>
      <c r="J11" s="38">
        <v>0</v>
      </c>
      <c r="K11" s="38"/>
      <c r="L11" s="38">
        <v>0</v>
      </c>
      <c r="M11" s="38">
        <v>759.39235821464547</v>
      </c>
      <c r="N11" s="38">
        <v>0</v>
      </c>
      <c r="O11" s="38">
        <v>0</v>
      </c>
      <c r="P11" s="38"/>
      <c r="Q11" s="38">
        <v>0</v>
      </c>
      <c r="R11" s="38">
        <v>0</v>
      </c>
      <c r="S11" s="38">
        <f t="shared" si="0"/>
        <v>759.39235821464547</v>
      </c>
      <c r="T11" s="38">
        <v>759.39235821464547</v>
      </c>
    </row>
    <row r="12" spans="1:20">
      <c r="B12" s="56">
        <v>8</v>
      </c>
      <c r="C12" s="32" t="s">
        <v>24</v>
      </c>
      <c r="D12" s="38">
        <v>0</v>
      </c>
      <c r="E12" s="38">
        <v>0</v>
      </c>
      <c r="F12" s="38"/>
      <c r="G12" s="38"/>
      <c r="H12" s="38"/>
      <c r="I12" s="38">
        <v>0</v>
      </c>
      <c r="J12" s="38">
        <v>0</v>
      </c>
      <c r="K12" s="38"/>
      <c r="L12" s="38">
        <v>4342.3863577851607</v>
      </c>
      <c r="M12" s="38">
        <v>0</v>
      </c>
      <c r="N12" s="38">
        <v>0</v>
      </c>
      <c r="O12" s="38">
        <v>0</v>
      </c>
      <c r="P12" s="38"/>
      <c r="Q12" s="38">
        <v>0</v>
      </c>
      <c r="R12" s="38">
        <v>0</v>
      </c>
      <c r="S12" s="38">
        <f t="shared" si="0"/>
        <v>4342.3863577851607</v>
      </c>
      <c r="T12" s="38">
        <v>4342.3863577851607</v>
      </c>
    </row>
    <row r="13" spans="1:20">
      <c r="B13" s="56">
        <v>9</v>
      </c>
      <c r="C13" s="32" t="s">
        <v>29</v>
      </c>
      <c r="D13" s="38">
        <v>0</v>
      </c>
      <c r="E13" s="38">
        <v>0</v>
      </c>
      <c r="F13" s="38"/>
      <c r="G13" s="38"/>
      <c r="H13" s="38"/>
      <c r="I13" s="38">
        <v>1003.0740391362957</v>
      </c>
      <c r="J13" s="38">
        <v>2.3729300000000002</v>
      </c>
      <c r="K13" s="38"/>
      <c r="L13" s="38">
        <v>0</v>
      </c>
      <c r="M13" s="38">
        <v>0</v>
      </c>
      <c r="N13" s="38">
        <v>0</v>
      </c>
      <c r="O13" s="38">
        <v>0</v>
      </c>
      <c r="P13" s="38"/>
      <c r="Q13" s="38">
        <v>0</v>
      </c>
      <c r="R13" s="38">
        <v>0</v>
      </c>
      <c r="S13" s="38">
        <f t="shared" si="0"/>
        <v>1005.4469691362957</v>
      </c>
      <c r="T13" s="38">
        <v>1005.4469691362957</v>
      </c>
    </row>
    <row r="14" spans="1:20">
      <c r="B14" s="56">
        <v>10</v>
      </c>
      <c r="C14" s="32" t="s">
        <v>30</v>
      </c>
      <c r="D14" s="38">
        <v>0</v>
      </c>
      <c r="E14" s="38">
        <v>0</v>
      </c>
      <c r="F14" s="38"/>
      <c r="G14" s="38"/>
      <c r="H14" s="38"/>
      <c r="I14" s="38">
        <v>0</v>
      </c>
      <c r="J14" s="38">
        <v>0</v>
      </c>
      <c r="K14" s="38"/>
      <c r="L14" s="38">
        <v>0</v>
      </c>
      <c r="M14" s="38">
        <v>32.006461817000016</v>
      </c>
      <c r="N14" s="38">
        <v>457.38281591557967</v>
      </c>
      <c r="O14" s="38">
        <v>0</v>
      </c>
      <c r="P14" s="38"/>
      <c r="Q14" s="38">
        <v>0</v>
      </c>
      <c r="R14" s="38">
        <v>0</v>
      </c>
      <c r="S14" s="38">
        <f t="shared" si="0"/>
        <v>489.38927773257967</v>
      </c>
      <c r="T14" s="38">
        <v>489.38927773257967</v>
      </c>
    </row>
    <row r="15" spans="1:20">
      <c r="B15" s="56">
        <v>11</v>
      </c>
      <c r="C15" s="32" t="s">
        <v>57</v>
      </c>
      <c r="D15" s="38">
        <v>0</v>
      </c>
      <c r="E15" s="38">
        <v>0</v>
      </c>
      <c r="F15" s="38"/>
      <c r="G15" s="38"/>
      <c r="H15" s="38"/>
      <c r="I15" s="38">
        <v>0</v>
      </c>
      <c r="J15" s="38">
        <v>0</v>
      </c>
      <c r="K15" s="38"/>
      <c r="L15" s="38">
        <v>0</v>
      </c>
      <c r="M15" s="38">
        <v>0</v>
      </c>
      <c r="N15" s="38">
        <v>20.437458900000006</v>
      </c>
      <c r="O15" s="38">
        <v>0</v>
      </c>
      <c r="P15" s="38"/>
      <c r="Q15" s="38">
        <v>0</v>
      </c>
      <c r="R15" s="38">
        <v>0</v>
      </c>
      <c r="S15" s="38">
        <f t="shared" si="0"/>
        <v>20.437458900000006</v>
      </c>
      <c r="T15" s="38">
        <v>20.437458900000006</v>
      </c>
    </row>
    <row r="16" spans="1:20">
      <c r="B16" s="56">
        <v>12</v>
      </c>
      <c r="C16" s="32" t="s">
        <v>31</v>
      </c>
      <c r="D16" s="38"/>
      <c r="E16" s="38"/>
      <c r="F16" s="38"/>
      <c r="G16" s="38"/>
      <c r="H16" s="38"/>
      <c r="I16" s="38"/>
      <c r="J16" s="38"/>
      <c r="K16" s="38"/>
      <c r="L16" s="38"/>
      <c r="M16" s="38"/>
      <c r="N16" s="38"/>
      <c r="O16" s="38"/>
      <c r="P16" s="38"/>
      <c r="Q16" s="38">
        <v>0</v>
      </c>
      <c r="R16" s="38">
        <v>0</v>
      </c>
      <c r="S16" s="38">
        <f t="shared" si="0"/>
        <v>0</v>
      </c>
      <c r="T16" s="38">
        <v>0</v>
      </c>
    </row>
    <row r="17" spans="2:20" ht="24">
      <c r="B17" s="56">
        <v>13</v>
      </c>
      <c r="C17" s="32" t="s">
        <v>58</v>
      </c>
      <c r="D17" s="38"/>
      <c r="E17" s="38"/>
      <c r="F17" s="38"/>
      <c r="G17" s="38"/>
      <c r="H17" s="38"/>
      <c r="I17" s="38"/>
      <c r="J17" s="38"/>
      <c r="K17" s="38"/>
      <c r="L17" s="38"/>
      <c r="M17" s="38"/>
      <c r="N17" s="38"/>
      <c r="O17" s="38"/>
      <c r="P17" s="38"/>
      <c r="Q17" s="38">
        <v>0</v>
      </c>
      <c r="R17" s="38">
        <v>0</v>
      </c>
      <c r="S17" s="38">
        <f t="shared" si="0"/>
        <v>0</v>
      </c>
      <c r="T17" s="38">
        <v>0</v>
      </c>
    </row>
    <row r="18" spans="2:20">
      <c r="B18" s="56">
        <v>14</v>
      </c>
      <c r="C18" s="32" t="s">
        <v>59</v>
      </c>
      <c r="D18" s="38"/>
      <c r="E18" s="38"/>
      <c r="F18" s="38"/>
      <c r="G18" s="38"/>
      <c r="H18" s="38"/>
      <c r="I18" s="38"/>
      <c r="J18" s="38"/>
      <c r="K18" s="38"/>
      <c r="L18" s="38"/>
      <c r="M18" s="38"/>
      <c r="N18" s="38"/>
      <c r="O18" s="38"/>
      <c r="P18" s="38"/>
      <c r="Q18" s="38">
        <v>0</v>
      </c>
      <c r="R18" s="38">
        <v>0</v>
      </c>
      <c r="S18" s="38">
        <f t="shared" si="0"/>
        <v>0</v>
      </c>
      <c r="T18" s="38">
        <v>0</v>
      </c>
    </row>
    <row r="19" spans="2:20">
      <c r="B19" s="56">
        <v>15</v>
      </c>
      <c r="C19" s="32" t="s">
        <v>25</v>
      </c>
      <c r="D19" s="38">
        <v>0</v>
      </c>
      <c r="E19" s="38">
        <v>0</v>
      </c>
      <c r="F19" s="38"/>
      <c r="G19" s="38"/>
      <c r="H19" s="38"/>
      <c r="I19" s="38">
        <v>0</v>
      </c>
      <c r="J19" s="38">
        <v>0</v>
      </c>
      <c r="K19" s="38"/>
      <c r="L19" s="38">
        <v>0</v>
      </c>
      <c r="M19" s="38">
        <v>541.16050088143402</v>
      </c>
      <c r="N19" s="38">
        <v>0</v>
      </c>
      <c r="O19" s="38">
        <v>1111.5423884200002</v>
      </c>
      <c r="P19" s="38"/>
      <c r="Q19" s="38">
        <v>0</v>
      </c>
      <c r="R19" s="38">
        <v>0</v>
      </c>
      <c r="S19" s="38">
        <f t="shared" si="0"/>
        <v>1652.7028893014342</v>
      </c>
      <c r="T19" s="38">
        <v>1652.7028893014342</v>
      </c>
    </row>
    <row r="20" spans="2:20">
      <c r="B20" s="56">
        <v>16</v>
      </c>
      <c r="C20" s="32" t="s">
        <v>60</v>
      </c>
      <c r="D20" s="38">
        <v>206.00199699726434</v>
      </c>
      <c r="E20" s="38">
        <v>0</v>
      </c>
      <c r="F20" s="38"/>
      <c r="G20" s="38"/>
      <c r="H20" s="38"/>
      <c r="I20" s="38">
        <v>0</v>
      </c>
      <c r="J20" s="38">
        <v>0</v>
      </c>
      <c r="K20" s="38"/>
      <c r="L20" s="38">
        <v>0</v>
      </c>
      <c r="M20" s="38">
        <v>2365.4801843475166</v>
      </c>
      <c r="N20" s="38">
        <v>0</v>
      </c>
      <c r="O20" s="38">
        <v>14.03172281</v>
      </c>
      <c r="P20" s="38"/>
      <c r="Q20" s="38">
        <v>0</v>
      </c>
      <c r="R20" s="38">
        <v>0</v>
      </c>
      <c r="S20" s="38">
        <f t="shared" si="0"/>
        <v>2585.5139041547809</v>
      </c>
      <c r="T20" s="38">
        <v>2585.5139041547809</v>
      </c>
    </row>
    <row r="21" spans="2:20" ht="13.5" thickBot="1">
      <c r="B21" s="67">
        <v>17</v>
      </c>
      <c r="C21" s="23" t="s">
        <v>8</v>
      </c>
      <c r="D21" s="40">
        <f>SUM(D5:D20)</f>
        <v>15977.174478862036</v>
      </c>
      <c r="E21" s="40">
        <f t="shared" ref="E21:T21" si="1">SUM(E5:E20)</f>
        <v>4198.7486705732754</v>
      </c>
      <c r="F21" s="40">
        <f t="shared" si="1"/>
        <v>0</v>
      </c>
      <c r="G21" s="40">
        <f t="shared" si="1"/>
        <v>0</v>
      </c>
      <c r="H21" s="40">
        <f t="shared" si="1"/>
        <v>0</v>
      </c>
      <c r="I21" s="40">
        <f t="shared" si="1"/>
        <v>1003.0740391362957</v>
      </c>
      <c r="J21" s="40">
        <f t="shared" si="1"/>
        <v>23.550268566891805</v>
      </c>
      <c r="K21" s="40">
        <f t="shared" si="1"/>
        <v>0</v>
      </c>
      <c r="L21" s="40">
        <f t="shared" si="1"/>
        <v>4342.3863577851607</v>
      </c>
      <c r="M21" s="40">
        <f t="shared" si="1"/>
        <v>3868.1273775454283</v>
      </c>
      <c r="N21" s="40">
        <f t="shared" si="1"/>
        <v>477.82027481557969</v>
      </c>
      <c r="O21" s="40">
        <f t="shared" si="1"/>
        <v>1125.5741112300002</v>
      </c>
      <c r="P21" s="40">
        <f t="shared" si="1"/>
        <v>0</v>
      </c>
      <c r="Q21" s="40">
        <f t="shared" si="1"/>
        <v>0</v>
      </c>
      <c r="R21" s="40">
        <f t="shared" si="1"/>
        <v>0</v>
      </c>
      <c r="S21" s="40">
        <f t="shared" si="1"/>
        <v>31016.455578514669</v>
      </c>
      <c r="T21" s="40">
        <f t="shared" si="1"/>
        <v>12917.20848405703</v>
      </c>
    </row>
    <row r="22" spans="2:20">
      <c r="B22" s="37"/>
      <c r="C22" s="37"/>
      <c r="D22" s="37"/>
      <c r="E22" s="37"/>
      <c r="F22" s="37"/>
      <c r="G22" s="37"/>
      <c r="H22" s="37"/>
      <c r="I22" s="37"/>
      <c r="J22" s="37"/>
      <c r="K22" s="37"/>
      <c r="L22" s="37"/>
    </row>
    <row r="23" spans="2:20">
      <c r="B23" s="37"/>
      <c r="C23" s="37"/>
      <c r="D23" s="37"/>
      <c r="E23" s="37"/>
      <c r="F23" s="37"/>
      <c r="G23" s="37"/>
      <c r="H23" s="37"/>
      <c r="I23" s="37"/>
      <c r="J23" s="37"/>
      <c r="K23" s="37"/>
      <c r="L23" s="37"/>
    </row>
    <row r="24" spans="2:20">
      <c r="B24" s="37"/>
      <c r="C24" s="37"/>
      <c r="D24" s="37"/>
      <c r="E24" s="37"/>
      <c r="F24" s="37"/>
      <c r="G24" s="37"/>
      <c r="H24" s="37"/>
      <c r="I24" s="37"/>
      <c r="J24" s="37"/>
      <c r="K24" s="37"/>
      <c r="L24" s="37"/>
    </row>
  </sheetData>
  <mergeCells count="4">
    <mergeCell ref="S3:S4"/>
    <mergeCell ref="T3:T4"/>
    <mergeCell ref="B2:J2"/>
    <mergeCell ref="D3:R3"/>
  </mergeCells>
  <pageMargins left="0.7" right="0.7" top="0.75" bottom="0.75" header="0.3" footer="0.3"/>
  <ignoredErrors>
    <ignoredError sqref="D21 E21:Q21" formulaRange="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46">
    <tabColor theme="0"/>
  </sheetPr>
  <dimension ref="A1:R90"/>
  <sheetViews>
    <sheetView workbookViewId="0">
      <selection activeCell="R69" sqref="R69"/>
    </sheetView>
  </sheetViews>
  <sheetFormatPr defaultColWidth="9.140625" defaultRowHeight="12.75"/>
  <cols>
    <col min="1" max="1" width="3.7109375" style="31" customWidth="1"/>
    <col min="2" max="2" width="31.5703125" style="31" customWidth="1"/>
    <col min="3" max="3" width="19.5703125" style="31" customWidth="1"/>
    <col min="4" max="15" width="13.7109375" style="31" customWidth="1"/>
    <col min="16" max="16384" width="9.140625" style="31"/>
  </cols>
  <sheetData>
    <row r="1" spans="1:16" ht="21" customHeight="1">
      <c r="A1" s="19"/>
      <c r="B1" s="19"/>
      <c r="C1" s="19"/>
      <c r="D1" s="19"/>
      <c r="E1" s="19"/>
      <c r="F1" s="19"/>
      <c r="G1" s="19"/>
      <c r="H1" s="19"/>
    </row>
    <row r="2" spans="1:16" ht="48" customHeight="1">
      <c r="A2" s="30"/>
      <c r="B2" s="453" t="s">
        <v>755</v>
      </c>
      <c r="C2" s="453"/>
      <c r="D2" s="453"/>
      <c r="E2" s="453"/>
      <c r="F2" s="453"/>
      <c r="G2" s="453"/>
      <c r="H2" s="453"/>
      <c r="I2" s="453"/>
    </row>
    <row r="3" spans="1:16" ht="63.75">
      <c r="A3" s="61"/>
      <c r="B3" s="65" t="s">
        <v>434</v>
      </c>
      <c r="C3" s="11" t="s">
        <v>116</v>
      </c>
      <c r="D3" s="33" t="s">
        <v>744</v>
      </c>
      <c r="E3" s="33" t="s">
        <v>745</v>
      </c>
      <c r="F3" s="33" t="s">
        <v>743</v>
      </c>
      <c r="G3" s="44" t="s">
        <v>742</v>
      </c>
      <c r="H3" s="33" t="s">
        <v>526</v>
      </c>
      <c r="I3" s="33" t="s">
        <v>67</v>
      </c>
      <c r="J3" s="33" t="s">
        <v>527</v>
      </c>
      <c r="K3" s="33" t="s">
        <v>528</v>
      </c>
      <c r="L3" s="33" t="s">
        <v>741</v>
      </c>
      <c r="M3" s="33" t="s">
        <v>740</v>
      </c>
      <c r="N3" s="33" t="s">
        <v>739</v>
      </c>
      <c r="O3" s="33" t="s">
        <v>66</v>
      </c>
    </row>
    <row r="4" spans="1:16">
      <c r="A4" s="50"/>
      <c r="B4" s="54" t="s">
        <v>64</v>
      </c>
      <c r="C4" s="99"/>
      <c r="D4" s="90"/>
      <c r="E4" s="87"/>
      <c r="F4" s="87"/>
      <c r="G4" s="87"/>
      <c r="H4" s="87"/>
      <c r="I4" s="87"/>
      <c r="J4" s="87"/>
      <c r="K4" s="87"/>
      <c r="L4" s="87"/>
      <c r="M4" s="87"/>
      <c r="N4" s="87"/>
      <c r="O4" s="87"/>
      <c r="P4" s="37"/>
    </row>
    <row r="5" spans="1:16">
      <c r="A5" s="50"/>
      <c r="B5" s="26"/>
      <c r="C5" s="32" t="s">
        <v>69</v>
      </c>
      <c r="D5" s="38">
        <v>5038.7190014549833</v>
      </c>
      <c r="E5" s="38">
        <v>4817.9998263655134</v>
      </c>
      <c r="F5" s="79">
        <v>0.99217263578246229</v>
      </c>
      <c r="G5" s="38">
        <v>6901.590800420664</v>
      </c>
      <c r="H5" s="79">
        <v>3.8981431566201366E-4</v>
      </c>
      <c r="I5" s="38">
        <v>29715</v>
      </c>
      <c r="J5" s="79">
        <v>0.76031285164750362</v>
      </c>
      <c r="K5" s="38">
        <v>0</v>
      </c>
      <c r="L5" s="38">
        <v>610.41687077607401</v>
      </c>
      <c r="M5" s="79">
        <v>8.8445821902229854E-2</v>
      </c>
      <c r="N5" s="38">
        <v>2.0348427350124378</v>
      </c>
      <c r="O5" s="90"/>
      <c r="P5" s="37"/>
    </row>
    <row r="6" spans="1:16">
      <c r="A6" s="50"/>
      <c r="B6" s="26"/>
      <c r="C6" s="358" t="s">
        <v>746</v>
      </c>
      <c r="D6" s="38">
        <v>4735.2836568949897</v>
      </c>
      <c r="E6" s="38">
        <v>4601.322040050507</v>
      </c>
      <c r="F6" s="79">
        <v>0.99266648345751818</v>
      </c>
      <c r="G6" s="38">
        <v>6514.8708575705077</v>
      </c>
      <c r="H6" s="79">
        <v>3.3739370659516965E-4</v>
      </c>
      <c r="I6" s="38">
        <v>28427</v>
      </c>
      <c r="J6" s="79">
        <v>0.76154834817306361</v>
      </c>
      <c r="K6" s="38">
        <v>0</v>
      </c>
      <c r="L6" s="38">
        <v>525.29553987070665</v>
      </c>
      <c r="M6" s="79">
        <v>8.0630230645369561E-2</v>
      </c>
      <c r="N6" s="38">
        <v>1.6707805187202645</v>
      </c>
      <c r="O6" s="90"/>
      <c r="P6" s="37"/>
    </row>
    <row r="7" spans="1:16">
      <c r="A7" s="50"/>
      <c r="B7" s="26"/>
      <c r="C7" s="358" t="s">
        <v>747</v>
      </c>
      <c r="D7" s="38">
        <v>303.43534456000015</v>
      </c>
      <c r="E7" s="38">
        <v>216.67778631499991</v>
      </c>
      <c r="F7" s="79">
        <v>0.98168539465678806</v>
      </c>
      <c r="G7" s="38">
        <v>386.71994285016791</v>
      </c>
      <c r="H7" s="79">
        <v>1.2729172035779467E-3</v>
      </c>
      <c r="I7" s="38">
        <v>1288</v>
      </c>
      <c r="J7" s="79">
        <v>0.73949908070592896</v>
      </c>
      <c r="K7" s="38">
        <v>0</v>
      </c>
      <c r="L7" s="38">
        <v>85.121330905366705</v>
      </c>
      <c r="M7" s="79">
        <v>0.2201110454196214</v>
      </c>
      <c r="N7" s="38">
        <v>0.36406221629216667</v>
      </c>
      <c r="O7" s="90"/>
      <c r="P7" s="37"/>
    </row>
    <row r="8" spans="1:16">
      <c r="A8" s="49"/>
      <c r="B8" s="54"/>
      <c r="C8" s="32" t="s">
        <v>70</v>
      </c>
      <c r="D8" s="38">
        <v>369.41284696500009</v>
      </c>
      <c r="E8" s="38">
        <v>248.44682712500003</v>
      </c>
      <c r="F8" s="79">
        <v>0.98750945119360023</v>
      </c>
      <c r="G8" s="38">
        <v>454.04736491882807</v>
      </c>
      <c r="H8" s="79">
        <v>1.9325534852776918E-3</v>
      </c>
      <c r="I8" s="38">
        <v>1620</v>
      </c>
      <c r="J8" s="79">
        <v>0.74478045708638085</v>
      </c>
      <c r="K8" s="38">
        <v>0</v>
      </c>
      <c r="L8" s="38">
        <v>137.3874025753255</v>
      </c>
      <c r="M8" s="79">
        <v>0.30258385620162515</v>
      </c>
      <c r="N8" s="38">
        <v>0.65448678450425724</v>
      </c>
      <c r="O8" s="90"/>
      <c r="P8" s="37"/>
    </row>
    <row r="9" spans="1:16">
      <c r="A9" s="50"/>
      <c r="B9" s="26"/>
      <c r="C9" s="32" t="s">
        <v>71</v>
      </c>
      <c r="D9" s="38">
        <v>373.70771115999997</v>
      </c>
      <c r="E9" s="38">
        <v>212.59408199499998</v>
      </c>
      <c r="F9" s="79">
        <v>0.95809743526064151</v>
      </c>
      <c r="G9" s="38">
        <v>442.76332392038495</v>
      </c>
      <c r="H9" s="79">
        <v>3.2985158685875336E-3</v>
      </c>
      <c r="I9" s="38">
        <v>1530</v>
      </c>
      <c r="J9" s="79">
        <v>0.74435884534897601</v>
      </c>
      <c r="K9" s="38">
        <v>0</v>
      </c>
      <c r="L9" s="38">
        <v>196.05056298611885</v>
      </c>
      <c r="M9" s="79">
        <v>0.44278862406718106</v>
      </c>
      <c r="N9" s="38">
        <v>1.0853381183080084</v>
      </c>
      <c r="O9" s="90"/>
      <c r="P9" s="37"/>
    </row>
    <row r="10" spans="1:16">
      <c r="B10" s="37"/>
      <c r="C10" s="32" t="s">
        <v>72</v>
      </c>
      <c r="D10" s="38">
        <v>52.142071444999992</v>
      </c>
      <c r="E10" s="38">
        <v>26.684751759999994</v>
      </c>
      <c r="F10" s="79">
        <v>0.99461813093516294</v>
      </c>
      <c r="G10" s="38">
        <v>56.992098327554466</v>
      </c>
      <c r="H10" s="79">
        <v>6.0059099668906104E-3</v>
      </c>
      <c r="I10" s="38">
        <v>301</v>
      </c>
      <c r="J10" s="79">
        <v>0.73802584652364867</v>
      </c>
      <c r="K10" s="38">
        <v>0</v>
      </c>
      <c r="L10" s="38">
        <v>37.334526546371571</v>
      </c>
      <c r="M10" s="79">
        <v>0.65508250515354549</v>
      </c>
      <c r="N10" s="38">
        <v>0.25272807913824058</v>
      </c>
      <c r="O10" s="90"/>
      <c r="P10" s="37"/>
    </row>
    <row r="11" spans="1:16">
      <c r="B11" s="37"/>
      <c r="C11" s="32" t="s">
        <v>73</v>
      </c>
      <c r="D11" s="38">
        <v>194.79655124000018</v>
      </c>
      <c r="E11" s="38">
        <v>131.55830216999999</v>
      </c>
      <c r="F11" s="79">
        <v>0.99922227755822068</v>
      </c>
      <c r="G11" s="38">
        <v>209.28528078246561</v>
      </c>
      <c r="H11" s="79">
        <v>1.1398971771132589E-2</v>
      </c>
      <c r="I11" s="38">
        <v>1360</v>
      </c>
      <c r="J11" s="79">
        <v>0.7636011869969469</v>
      </c>
      <c r="K11" s="38">
        <v>0</v>
      </c>
      <c r="L11" s="38">
        <v>223.57650579384187</v>
      </c>
      <c r="M11" s="79">
        <v>1.0682858582215859</v>
      </c>
      <c r="N11" s="38">
        <v>1.8210083833355781</v>
      </c>
      <c r="O11" s="90"/>
      <c r="P11" s="37"/>
    </row>
    <row r="12" spans="1:16">
      <c r="B12" s="37"/>
      <c r="C12" s="358" t="s">
        <v>748</v>
      </c>
      <c r="D12" s="38">
        <v>174.30513371000004</v>
      </c>
      <c r="E12" s="38">
        <v>117.29400113000001</v>
      </c>
      <c r="F12" s="79">
        <v>0.99912769755474029</v>
      </c>
      <c r="G12" s="38">
        <v>184.78503378094081</v>
      </c>
      <c r="H12" s="79">
        <v>1.0193331827720999E-2</v>
      </c>
      <c r="I12" s="38">
        <v>1208</v>
      </c>
      <c r="J12" s="79">
        <v>0.76400830937634712</v>
      </c>
      <c r="K12" s="38">
        <v>0</v>
      </c>
      <c r="L12" s="38">
        <v>185.87100675698596</v>
      </c>
      <c r="M12" s="79">
        <v>1.0058769530942238</v>
      </c>
      <c r="N12" s="38">
        <v>1.4379842374004208</v>
      </c>
      <c r="O12" s="90"/>
      <c r="P12" s="37"/>
    </row>
    <row r="13" spans="1:16">
      <c r="B13" s="37"/>
      <c r="C13" s="358" t="s">
        <v>749</v>
      </c>
      <c r="D13" s="38">
        <v>20.491417529999993</v>
      </c>
      <c r="E13" s="38">
        <v>14.264301040000003</v>
      </c>
      <c r="F13" s="79">
        <v>1</v>
      </c>
      <c r="G13" s="38">
        <v>24.500247001524805</v>
      </c>
      <c r="H13" s="79">
        <v>2.0492113471177471E-2</v>
      </c>
      <c r="I13" s="38">
        <v>152</v>
      </c>
      <c r="J13" s="79">
        <v>0.76053060070343392</v>
      </c>
      <c r="K13" s="38">
        <v>0</v>
      </c>
      <c r="L13" s="38">
        <v>37.705499036856018</v>
      </c>
      <c r="M13" s="79">
        <v>1.5389844451163845</v>
      </c>
      <c r="N13" s="38">
        <v>0.38302414593515804</v>
      </c>
      <c r="O13" s="90"/>
      <c r="P13" s="37"/>
    </row>
    <row r="14" spans="1:16">
      <c r="B14" s="37"/>
      <c r="C14" s="32" t="s">
        <v>74</v>
      </c>
      <c r="D14" s="38">
        <v>35.567256029999989</v>
      </c>
      <c r="E14" s="38">
        <v>19.783721170000003</v>
      </c>
      <c r="F14" s="79">
        <v>0.98884855088159329</v>
      </c>
      <c r="G14" s="38">
        <v>33.495523505521092</v>
      </c>
      <c r="H14" s="79">
        <v>4.6895988641282138E-2</v>
      </c>
      <c r="I14" s="38">
        <v>222</v>
      </c>
      <c r="J14" s="79">
        <v>0.81756711114505309</v>
      </c>
      <c r="K14" s="38">
        <v>0</v>
      </c>
      <c r="L14" s="38">
        <v>90.019064364672019</v>
      </c>
      <c r="M14" s="79">
        <v>2.6874953708316909</v>
      </c>
      <c r="N14" s="38">
        <v>1.2878222430248549</v>
      </c>
      <c r="O14" s="90"/>
      <c r="P14" s="37"/>
    </row>
    <row r="15" spans="1:16">
      <c r="B15" s="37"/>
      <c r="C15" s="358" t="s">
        <v>750</v>
      </c>
      <c r="D15" s="38">
        <v>14.819359600000002</v>
      </c>
      <c r="E15" s="38">
        <v>6.6108225150000006</v>
      </c>
      <c r="F15" s="79">
        <v>1</v>
      </c>
      <c r="G15" s="38">
        <v>12.722348305024452</v>
      </c>
      <c r="H15" s="79">
        <v>3.4878528344997925E-2</v>
      </c>
      <c r="I15" s="38">
        <v>82</v>
      </c>
      <c r="J15" s="79">
        <v>0.79416324427861584</v>
      </c>
      <c r="K15" s="38">
        <v>0</v>
      </c>
      <c r="L15" s="38">
        <v>27.928386662777875</v>
      </c>
      <c r="M15" s="79">
        <v>2.1952226108876522</v>
      </c>
      <c r="N15" s="38">
        <v>0.35268094208283512</v>
      </c>
      <c r="O15" s="90"/>
      <c r="P15" s="37"/>
    </row>
    <row r="16" spans="1:16">
      <c r="B16" s="37"/>
      <c r="C16" s="358" t="s">
        <v>751</v>
      </c>
      <c r="D16" s="38">
        <v>20.747896430000001</v>
      </c>
      <c r="E16" s="38">
        <v>13.172898655000001</v>
      </c>
      <c r="F16" s="79">
        <v>0.98325219332676939</v>
      </c>
      <c r="G16" s="38">
        <v>20.773175200496663</v>
      </c>
      <c r="H16" s="79">
        <v>5.4255976421459046E-2</v>
      </c>
      <c r="I16" s="38">
        <v>140</v>
      </c>
      <c r="J16" s="79">
        <v>0.83190060340540339</v>
      </c>
      <c r="K16" s="38">
        <v>0</v>
      </c>
      <c r="L16" s="38">
        <v>62.090677701894194</v>
      </c>
      <c r="M16" s="79">
        <v>2.9889834896501366</v>
      </c>
      <c r="N16" s="38">
        <v>0.93514130094201986</v>
      </c>
      <c r="O16" s="90"/>
      <c r="P16" s="37"/>
    </row>
    <row r="17" spans="2:16">
      <c r="B17" s="37"/>
      <c r="C17" s="32" t="s">
        <v>75</v>
      </c>
      <c r="D17" s="38">
        <v>242.00694138499986</v>
      </c>
      <c r="E17" s="38">
        <v>70.932690929999978</v>
      </c>
      <c r="F17" s="79">
        <v>0.99952236578711717</v>
      </c>
      <c r="G17" s="38">
        <v>218.1147106313305</v>
      </c>
      <c r="H17" s="79">
        <v>0.11110195096355398</v>
      </c>
      <c r="I17" s="38">
        <v>1299</v>
      </c>
      <c r="J17" s="79">
        <v>0.73999883267733135</v>
      </c>
      <c r="K17" s="38">
        <v>0</v>
      </c>
      <c r="L17" s="38">
        <v>783.60788544973354</v>
      </c>
      <c r="M17" s="79">
        <v>3.5926411528208693</v>
      </c>
      <c r="N17" s="38">
        <v>17.932944086045225</v>
      </c>
      <c r="O17" s="90"/>
      <c r="P17" s="37"/>
    </row>
    <row r="18" spans="2:16">
      <c r="B18" s="37"/>
      <c r="C18" s="358" t="s">
        <v>752</v>
      </c>
      <c r="D18" s="38">
        <v>230.87224337999999</v>
      </c>
      <c r="E18" s="38">
        <v>63.457777949999993</v>
      </c>
      <c r="F18" s="79">
        <v>0.99946610358738519</v>
      </c>
      <c r="G18" s="38">
        <v>206.6299083426029</v>
      </c>
      <c r="H18" s="79">
        <v>0.1033989037149271</v>
      </c>
      <c r="I18" s="38">
        <v>1214</v>
      </c>
      <c r="J18" s="79">
        <v>0.74012082401486146</v>
      </c>
      <c r="K18" s="38">
        <v>0</v>
      </c>
      <c r="L18" s="38">
        <v>743.7351238206428</v>
      </c>
      <c r="M18" s="79">
        <v>3.5993585332646623</v>
      </c>
      <c r="N18" s="38">
        <v>15.817809504774329</v>
      </c>
      <c r="O18" s="90"/>
      <c r="P18" s="37"/>
    </row>
    <row r="19" spans="2:16">
      <c r="B19" s="37"/>
      <c r="C19" s="358" t="s">
        <v>753</v>
      </c>
      <c r="D19" s="38">
        <v>11.134698005000001</v>
      </c>
      <c r="E19" s="38">
        <v>7.47491298</v>
      </c>
      <c r="F19" s="79">
        <v>1</v>
      </c>
      <c r="G19" s="38">
        <v>11.484802288727629</v>
      </c>
      <c r="H19" s="79">
        <v>0.24969205525335395</v>
      </c>
      <c r="I19" s="38">
        <v>85</v>
      </c>
      <c r="J19" s="79">
        <v>0.73780401397181161</v>
      </c>
      <c r="K19" s="38">
        <v>0</v>
      </c>
      <c r="L19" s="38">
        <v>39.872761629090903</v>
      </c>
      <c r="M19" s="79">
        <v>3.4717847662232857</v>
      </c>
      <c r="N19" s="38">
        <v>2.1151345812708859</v>
      </c>
      <c r="O19" s="90"/>
      <c r="P19" s="37"/>
    </row>
    <row r="20" spans="2:16">
      <c r="B20" s="37"/>
      <c r="C20" s="358" t="s">
        <v>754</v>
      </c>
      <c r="D20" s="38" t="s">
        <v>876</v>
      </c>
      <c r="E20" s="38" t="s">
        <v>876</v>
      </c>
      <c r="F20" s="79"/>
      <c r="G20" s="38" t="s">
        <v>876</v>
      </c>
      <c r="H20" s="79"/>
      <c r="I20" s="38" t="s">
        <v>876</v>
      </c>
      <c r="J20" s="79"/>
      <c r="K20" s="38"/>
      <c r="L20" s="38" t="s">
        <v>876</v>
      </c>
      <c r="M20" s="79"/>
      <c r="N20" s="38" t="s">
        <v>876</v>
      </c>
      <c r="O20" s="90"/>
      <c r="P20" s="37"/>
    </row>
    <row r="21" spans="2:16">
      <c r="B21" s="37"/>
      <c r="C21" s="32" t="s">
        <v>76</v>
      </c>
      <c r="D21" s="38">
        <v>65.27145332000002</v>
      </c>
      <c r="E21" s="38">
        <v>18.819243119999999</v>
      </c>
      <c r="F21" s="79">
        <v>1</v>
      </c>
      <c r="G21" s="38">
        <v>56.343286151395915</v>
      </c>
      <c r="H21" s="79">
        <v>1</v>
      </c>
      <c r="I21" s="38">
        <v>296</v>
      </c>
      <c r="J21" s="79">
        <v>0.34936097947267564</v>
      </c>
      <c r="K21" s="38">
        <v>0</v>
      </c>
      <c r="L21" s="38">
        <v>493.30249294242321</v>
      </c>
      <c r="M21" s="79">
        <v>8.7553021244963638</v>
      </c>
      <c r="N21" s="38">
        <v>19.684145636560917</v>
      </c>
      <c r="O21" s="90"/>
      <c r="P21" s="37"/>
    </row>
    <row r="22" spans="2:16" s="68" customFormat="1" ht="13.5" thickBot="1">
      <c r="B22" s="39"/>
      <c r="C22" s="23" t="s">
        <v>68</v>
      </c>
      <c r="D22" s="40">
        <v>6371.6238329999833</v>
      </c>
      <c r="E22" s="40">
        <v>5546.8194446355128</v>
      </c>
      <c r="F22" s="80">
        <v>0.99094541634709754</v>
      </c>
      <c r="G22" s="40">
        <v>8372.6323886581449</v>
      </c>
      <c r="H22" s="80">
        <v>1.0737753138371995E-2</v>
      </c>
      <c r="I22" s="40">
        <v>36343</v>
      </c>
      <c r="J22" s="80">
        <v>0.75549170619291139</v>
      </c>
      <c r="K22" s="40">
        <v>0</v>
      </c>
      <c r="L22" s="40">
        <v>2571.6953114345606</v>
      </c>
      <c r="M22" s="80">
        <v>0.30715492954381579</v>
      </c>
      <c r="N22" s="40">
        <v>44.753316065929525</v>
      </c>
      <c r="O22" s="40">
        <v>149.75941269305932</v>
      </c>
      <c r="P22" s="71"/>
    </row>
    <row r="23" spans="2:16">
      <c r="B23" s="37"/>
      <c r="C23" s="37"/>
      <c r="D23" s="37"/>
      <c r="E23" s="37"/>
      <c r="F23" s="37"/>
      <c r="G23" s="37"/>
      <c r="H23" s="37"/>
      <c r="I23" s="37"/>
      <c r="J23" s="37"/>
      <c r="K23" s="37"/>
      <c r="L23" s="37"/>
      <c r="M23" s="37"/>
      <c r="N23" s="37"/>
      <c r="O23" s="37"/>
      <c r="P23" s="37"/>
    </row>
    <row r="24" spans="2:16" ht="63.75">
      <c r="B24" s="65" t="s">
        <v>434</v>
      </c>
      <c r="C24" s="11" t="s">
        <v>116</v>
      </c>
      <c r="D24" s="289" t="s">
        <v>744</v>
      </c>
      <c r="E24" s="289" t="s">
        <v>745</v>
      </c>
      <c r="F24" s="289" t="s">
        <v>743</v>
      </c>
      <c r="G24" s="290" t="s">
        <v>742</v>
      </c>
      <c r="H24" s="289" t="s">
        <v>526</v>
      </c>
      <c r="I24" s="289" t="s">
        <v>67</v>
      </c>
      <c r="J24" s="289" t="s">
        <v>527</v>
      </c>
      <c r="K24" s="289" t="s">
        <v>528</v>
      </c>
      <c r="L24" s="289" t="s">
        <v>741</v>
      </c>
      <c r="M24" s="289" t="s">
        <v>740</v>
      </c>
      <c r="N24" s="289" t="s">
        <v>739</v>
      </c>
      <c r="O24" s="289" t="s">
        <v>66</v>
      </c>
      <c r="P24" s="37"/>
    </row>
    <row r="25" spans="2:16">
      <c r="B25" s="54" t="s">
        <v>77</v>
      </c>
      <c r="C25" s="99"/>
      <c r="D25" s="90"/>
      <c r="E25" s="87"/>
      <c r="F25" s="87"/>
      <c r="G25" s="87"/>
      <c r="H25" s="87"/>
      <c r="I25" s="87"/>
      <c r="J25" s="87"/>
      <c r="K25" s="87"/>
      <c r="L25" s="87"/>
      <c r="M25" s="87"/>
      <c r="N25" s="87"/>
      <c r="O25" s="87"/>
      <c r="P25" s="37"/>
    </row>
    <row r="26" spans="2:16">
      <c r="B26" s="26"/>
      <c r="C26" s="32" t="s">
        <v>69</v>
      </c>
      <c r="D26" s="38">
        <v>3005.3823104550165</v>
      </c>
      <c r="E26" s="38">
        <v>12154.297256979495</v>
      </c>
      <c r="F26" s="79">
        <v>0.99606694816925201</v>
      </c>
      <c r="G26" s="38">
        <v>12789.363595634371</v>
      </c>
      <c r="H26" s="79">
        <v>3.9377017330153392E-4</v>
      </c>
      <c r="I26" s="38">
        <v>82613</v>
      </c>
      <c r="J26" s="79">
        <v>0.77104928612383861</v>
      </c>
      <c r="K26" s="38">
        <v>0</v>
      </c>
      <c r="L26" s="38">
        <v>1230.888492270019</v>
      </c>
      <c r="M26" s="79">
        <v>9.6243138531942343E-2</v>
      </c>
      <c r="N26" s="38">
        <v>3.8731687042683323</v>
      </c>
      <c r="O26" s="90"/>
      <c r="P26" s="37"/>
    </row>
    <row r="27" spans="2:16">
      <c r="B27" s="26"/>
      <c r="C27" s="358" t="s">
        <v>746</v>
      </c>
      <c r="D27" s="38">
        <v>2469.3854074900046</v>
      </c>
      <c r="E27" s="38">
        <v>11549.4169497945</v>
      </c>
      <c r="F27" s="79">
        <v>0.99615223517696216</v>
      </c>
      <c r="G27" s="38">
        <v>12100.621162897416</v>
      </c>
      <c r="H27" s="79">
        <v>3.4315852919800739E-4</v>
      </c>
      <c r="I27" s="38">
        <v>79279</v>
      </c>
      <c r="J27" s="79">
        <v>0.77112933771774483</v>
      </c>
      <c r="K27" s="38">
        <v>0</v>
      </c>
      <c r="L27" s="38">
        <v>1065.9845713643815</v>
      </c>
      <c r="M27" s="79">
        <v>8.8093376117985872E-2</v>
      </c>
      <c r="N27" s="38">
        <v>3.1920797881894072</v>
      </c>
      <c r="O27" s="90"/>
      <c r="P27" s="37"/>
    </row>
    <row r="28" spans="2:16">
      <c r="B28" s="26"/>
      <c r="C28" s="358" t="s">
        <v>747</v>
      </c>
      <c r="D28" s="38">
        <v>535.99690296499898</v>
      </c>
      <c r="E28" s="38">
        <v>604.88030718500022</v>
      </c>
      <c r="F28" s="79">
        <v>0.99443850168034809</v>
      </c>
      <c r="G28" s="38">
        <v>688.74243273692548</v>
      </c>
      <c r="H28" s="79">
        <v>1.282973891002713E-3</v>
      </c>
      <c r="I28" s="38">
        <v>3334</v>
      </c>
      <c r="J28" s="79">
        <v>0.76964284742443401</v>
      </c>
      <c r="K28" s="38">
        <v>0</v>
      </c>
      <c r="L28" s="38">
        <v>164.90392090564055</v>
      </c>
      <c r="M28" s="79">
        <v>0.23942756111358662</v>
      </c>
      <c r="N28" s="38">
        <v>0.6810889160789162</v>
      </c>
      <c r="O28" s="90"/>
      <c r="P28" s="37"/>
    </row>
    <row r="29" spans="2:16">
      <c r="B29" s="54"/>
      <c r="C29" s="32" t="s">
        <v>70</v>
      </c>
      <c r="D29" s="38">
        <v>376.21656007499939</v>
      </c>
      <c r="E29" s="38">
        <v>618.70287801500081</v>
      </c>
      <c r="F29" s="79">
        <v>0.99355075853081287</v>
      </c>
      <c r="G29" s="38">
        <v>906.28568429280017</v>
      </c>
      <c r="H29" s="79">
        <v>1.9672557157762753E-3</v>
      </c>
      <c r="I29" s="38">
        <v>5384</v>
      </c>
      <c r="J29" s="79">
        <v>0.76409421781378084</v>
      </c>
      <c r="K29" s="38">
        <v>0</v>
      </c>
      <c r="L29" s="38">
        <v>288.3595321045629</v>
      </c>
      <c r="M29" s="79">
        <v>0.31817730005255218</v>
      </c>
      <c r="N29" s="38">
        <v>1.3632225853688551</v>
      </c>
      <c r="O29" s="90"/>
      <c r="P29" s="37"/>
    </row>
    <row r="30" spans="2:16">
      <c r="B30" s="26"/>
      <c r="C30" s="32" t="s">
        <v>71</v>
      </c>
      <c r="D30" s="38">
        <v>395.17167834999947</v>
      </c>
      <c r="E30" s="38">
        <v>589.5907352150017</v>
      </c>
      <c r="F30" s="79">
        <v>0.99608650893715511</v>
      </c>
      <c r="G30" s="38">
        <v>860.34644331998936</v>
      </c>
      <c r="H30" s="79">
        <v>3.3273343258998587E-3</v>
      </c>
      <c r="I30" s="38">
        <v>6488</v>
      </c>
      <c r="J30" s="79">
        <v>0.76954221938355272</v>
      </c>
      <c r="K30" s="38">
        <v>0</v>
      </c>
      <c r="L30" s="38">
        <v>382.07695656502767</v>
      </c>
      <c r="M30" s="79">
        <v>0.44409663052785059</v>
      </c>
      <c r="N30" s="38">
        <v>2.2014459098261496</v>
      </c>
      <c r="O30" s="90"/>
      <c r="P30" s="37"/>
    </row>
    <row r="31" spans="2:16">
      <c r="B31" s="37"/>
      <c r="C31" s="32" t="s">
        <v>72</v>
      </c>
      <c r="D31" s="38">
        <v>130.34324387499956</v>
      </c>
      <c r="E31" s="38">
        <v>145.82799782499995</v>
      </c>
      <c r="F31" s="79">
        <v>0.99549424549606358</v>
      </c>
      <c r="G31" s="38">
        <v>186.76601737358916</v>
      </c>
      <c r="H31" s="79">
        <v>6.1735311024312227E-3</v>
      </c>
      <c r="I31" s="38">
        <v>1706</v>
      </c>
      <c r="J31" s="79">
        <v>0.76988734411865312</v>
      </c>
      <c r="K31" s="38">
        <v>0</v>
      </c>
      <c r="L31" s="38">
        <v>116.67012649222654</v>
      </c>
      <c r="M31" s="79">
        <v>0.62468605441669078</v>
      </c>
      <c r="N31" s="38">
        <v>0.88535552323903932</v>
      </c>
      <c r="O31" s="90"/>
      <c r="P31" s="37"/>
    </row>
    <row r="32" spans="2:16">
      <c r="B32" s="37"/>
      <c r="C32" s="32" t="s">
        <v>73</v>
      </c>
      <c r="D32" s="38">
        <v>167.91988609000018</v>
      </c>
      <c r="E32" s="38">
        <v>251.36259023500017</v>
      </c>
      <c r="F32" s="79">
        <v>0.99870119320581929</v>
      </c>
      <c r="G32" s="38">
        <v>334.79128026036375</v>
      </c>
      <c r="H32" s="79">
        <v>1.1390716286475746E-2</v>
      </c>
      <c r="I32" s="38">
        <v>5890</v>
      </c>
      <c r="J32" s="79">
        <v>0.78611943198715384</v>
      </c>
      <c r="K32" s="38">
        <v>0</v>
      </c>
      <c r="L32" s="38">
        <v>281.00648905781236</v>
      </c>
      <c r="M32" s="79">
        <v>0.83934829138702916</v>
      </c>
      <c r="N32" s="38">
        <v>3.011031205165358</v>
      </c>
      <c r="O32" s="90"/>
      <c r="P32" s="37"/>
    </row>
    <row r="33" spans="2:18">
      <c r="B33" s="37"/>
      <c r="C33" s="358" t="s">
        <v>748</v>
      </c>
      <c r="D33" s="38">
        <v>138.28353422000018</v>
      </c>
      <c r="E33" s="38">
        <v>230.58187580000032</v>
      </c>
      <c r="F33" s="79">
        <v>0.99859014504556276</v>
      </c>
      <c r="G33" s="38">
        <v>293.6092323755326</v>
      </c>
      <c r="H33" s="79">
        <v>1.0087372849317121E-2</v>
      </c>
      <c r="I33" s="38">
        <v>4699</v>
      </c>
      <c r="J33" s="79">
        <v>0.78389969095118694</v>
      </c>
      <c r="K33" s="38">
        <v>0</v>
      </c>
      <c r="L33" s="38">
        <v>237.97634513265157</v>
      </c>
      <c r="M33" s="79">
        <v>0.81052064748520791</v>
      </c>
      <c r="N33" s="38">
        <v>2.3261228475308267</v>
      </c>
      <c r="O33" s="90"/>
      <c r="P33" s="37"/>
    </row>
    <row r="34" spans="2:18">
      <c r="B34" s="37"/>
      <c r="C34" s="358" t="s">
        <v>749</v>
      </c>
      <c r="D34" s="38">
        <v>29.636351869999999</v>
      </c>
      <c r="E34" s="38">
        <v>20.780714435</v>
      </c>
      <c r="F34" s="79">
        <v>0.99993337861389064</v>
      </c>
      <c r="G34" s="38">
        <v>41.18204788483196</v>
      </c>
      <c r="H34" s="79">
        <v>2.0682960984359365E-2</v>
      </c>
      <c r="I34" s="38">
        <v>1191</v>
      </c>
      <c r="J34" s="79">
        <v>0.80194517390908149</v>
      </c>
      <c r="K34" s="38">
        <v>0</v>
      </c>
      <c r="L34" s="38">
        <v>43.030143925160381</v>
      </c>
      <c r="M34" s="79">
        <v>1.0448762539807814</v>
      </c>
      <c r="N34" s="38">
        <v>0.68490835763453739</v>
      </c>
      <c r="O34" s="90"/>
      <c r="P34" s="37"/>
    </row>
    <row r="35" spans="2:18">
      <c r="B35" s="37"/>
      <c r="C35" s="32" t="s">
        <v>74</v>
      </c>
      <c r="D35" s="38">
        <v>51.895196050000038</v>
      </c>
      <c r="E35" s="38">
        <v>29.013571564999996</v>
      </c>
      <c r="F35" s="79">
        <v>0.98811313404737677</v>
      </c>
      <c r="G35" s="38">
        <v>62.425071751283497</v>
      </c>
      <c r="H35" s="79">
        <v>4.7015311912107005E-2</v>
      </c>
      <c r="I35" s="38">
        <v>6094</v>
      </c>
      <c r="J35" s="79">
        <v>0.82586159897531108</v>
      </c>
      <c r="K35" s="38">
        <v>0</v>
      </c>
      <c r="L35" s="38">
        <v>77.399589831820322</v>
      </c>
      <c r="M35" s="79">
        <v>1.2398798697452669</v>
      </c>
      <c r="N35" s="38">
        <v>2.4237975390513662</v>
      </c>
      <c r="O35" s="90"/>
      <c r="P35" s="37"/>
    </row>
    <row r="36" spans="2:18">
      <c r="B36" s="37"/>
      <c r="C36" s="358" t="s">
        <v>750</v>
      </c>
      <c r="D36" s="38">
        <v>23.718208820000033</v>
      </c>
      <c r="E36" s="38">
        <v>13.109018319999999</v>
      </c>
      <c r="F36" s="79">
        <v>0.97662381999020642</v>
      </c>
      <c r="G36" s="38">
        <v>25.535126725593944</v>
      </c>
      <c r="H36" s="79">
        <v>3.5186672603300592E-2</v>
      </c>
      <c r="I36" s="38">
        <v>886</v>
      </c>
      <c r="J36" s="79">
        <v>0.8044457615601498</v>
      </c>
      <c r="K36" s="38">
        <v>0</v>
      </c>
      <c r="L36" s="38">
        <v>29.363555732164738</v>
      </c>
      <c r="M36" s="79">
        <v>1.1499279423091151</v>
      </c>
      <c r="N36" s="38">
        <v>0.72364669977118035</v>
      </c>
      <c r="O36" s="90"/>
      <c r="P36" s="37"/>
    </row>
    <row r="37" spans="2:18">
      <c r="B37" s="37"/>
      <c r="C37" s="358" t="s">
        <v>751</v>
      </c>
      <c r="D37" s="38">
        <v>28.176987230000027</v>
      </c>
      <c r="E37" s="38">
        <v>15.904553244999999</v>
      </c>
      <c r="F37" s="79">
        <v>0.99758297743999291</v>
      </c>
      <c r="G37" s="38">
        <v>36.889945025689492</v>
      </c>
      <c r="H37" s="79">
        <v>5.5203066150596343E-2</v>
      </c>
      <c r="I37" s="38">
        <v>5208</v>
      </c>
      <c r="J37" s="79">
        <v>0.84068558751608857</v>
      </c>
      <c r="K37" s="38">
        <v>0</v>
      </c>
      <c r="L37" s="38">
        <v>48.036034099655275</v>
      </c>
      <c r="M37" s="79">
        <v>1.3021443666073196</v>
      </c>
      <c r="N37" s="38">
        <v>1.7001508392801798</v>
      </c>
      <c r="O37" s="90"/>
      <c r="P37" s="37"/>
    </row>
    <row r="38" spans="2:18">
      <c r="B38" s="37"/>
      <c r="C38" s="32" t="s">
        <v>75</v>
      </c>
      <c r="D38" s="38">
        <v>211.94633317500001</v>
      </c>
      <c r="E38" s="38">
        <v>36.836176219999984</v>
      </c>
      <c r="F38" s="79">
        <v>0.99680198831451894</v>
      </c>
      <c r="G38" s="38">
        <v>240.25316380512245</v>
      </c>
      <c r="H38" s="79">
        <v>0.11030519378878066</v>
      </c>
      <c r="I38" s="38">
        <v>2911</v>
      </c>
      <c r="J38" s="79">
        <v>0.7935002789033806</v>
      </c>
      <c r="K38" s="38">
        <v>0</v>
      </c>
      <c r="L38" s="38">
        <v>343.07858704562028</v>
      </c>
      <c r="M38" s="79">
        <v>1.4279878009177978</v>
      </c>
      <c r="N38" s="38">
        <v>20.97551102488811</v>
      </c>
      <c r="O38" s="90"/>
      <c r="P38" s="37"/>
    </row>
    <row r="39" spans="2:18">
      <c r="B39" s="37"/>
      <c r="C39" s="358" t="s">
        <v>752</v>
      </c>
      <c r="D39" s="38">
        <v>205.8734365200001</v>
      </c>
      <c r="E39" s="38">
        <v>33.126816304999998</v>
      </c>
      <c r="F39" s="79">
        <v>0.99827388851758248</v>
      </c>
      <c r="G39" s="38">
        <v>231.13672458938117</v>
      </c>
      <c r="H39" s="79">
        <v>0.10479519632555194</v>
      </c>
      <c r="I39" s="38">
        <v>2581</v>
      </c>
      <c r="J39" s="79">
        <v>0.79457869458216479</v>
      </c>
      <c r="K39" s="38">
        <v>0</v>
      </c>
      <c r="L39" s="38">
        <v>329.40939444899152</v>
      </c>
      <c r="M39" s="79">
        <v>1.425171162368047</v>
      </c>
      <c r="N39" s="38">
        <v>19.229315249217699</v>
      </c>
      <c r="O39" s="90"/>
      <c r="P39" s="37"/>
    </row>
    <row r="40" spans="2:18">
      <c r="B40" s="37"/>
      <c r="C40" s="358" t="s">
        <v>753</v>
      </c>
      <c r="D40" s="38">
        <v>6.0724348549999991</v>
      </c>
      <c r="E40" s="38">
        <v>3.7093599149999985</v>
      </c>
      <c r="F40" s="79">
        <v>0.98365703372302715</v>
      </c>
      <c r="G40" s="38">
        <v>9.1159774157413835</v>
      </c>
      <c r="H40" s="79">
        <v>0.24999960969918605</v>
      </c>
      <c r="I40" s="38">
        <v>121</v>
      </c>
      <c r="J40" s="79">
        <v>0.76615398182701311</v>
      </c>
      <c r="K40" s="38">
        <v>0</v>
      </c>
      <c r="L40" s="38">
        <v>13.668356265236525</v>
      </c>
      <c r="M40" s="79">
        <v>1.4993846125193482</v>
      </c>
      <c r="N40" s="38">
        <v>1.7460573617839175</v>
      </c>
      <c r="O40" s="90"/>
      <c r="P40" s="37"/>
    </row>
    <row r="41" spans="2:18">
      <c r="B41" s="37"/>
      <c r="C41" s="358" t="s">
        <v>754</v>
      </c>
      <c r="D41" s="38">
        <v>4.618E-4</v>
      </c>
      <c r="E41" s="38">
        <v>0</v>
      </c>
      <c r="F41" s="79" t="s">
        <v>876</v>
      </c>
      <c r="G41" s="38">
        <v>4.618E-4</v>
      </c>
      <c r="H41" s="79">
        <v>0.35202369098619984</v>
      </c>
      <c r="I41" s="38">
        <v>209</v>
      </c>
      <c r="J41" s="79">
        <v>0.85144486999211633</v>
      </c>
      <c r="K41" s="38">
        <v>0</v>
      </c>
      <c r="L41" s="38">
        <v>8.3633139227555389E-4</v>
      </c>
      <c r="M41" s="79">
        <v>1.8110251023723556</v>
      </c>
      <c r="N41" s="38">
        <v>1.384138864927459E-4</v>
      </c>
      <c r="O41" s="90"/>
      <c r="P41" s="37"/>
    </row>
    <row r="42" spans="2:18">
      <c r="B42" s="37"/>
      <c r="C42" s="32" t="s">
        <v>76</v>
      </c>
      <c r="D42" s="38">
        <v>67.093120809999974</v>
      </c>
      <c r="E42" s="38">
        <v>16.803827429999995</v>
      </c>
      <c r="F42" s="79">
        <v>0.9999382764430117</v>
      </c>
      <c r="G42" s="38">
        <v>83.051888431422185</v>
      </c>
      <c r="H42" s="79">
        <v>0.35202369098619984</v>
      </c>
      <c r="I42" s="38">
        <v>816</v>
      </c>
      <c r="J42" s="79">
        <v>0.85144486999211633</v>
      </c>
      <c r="K42" s="38">
        <v>0</v>
      </c>
      <c r="L42" s="38">
        <v>522.50102877577444</v>
      </c>
      <c r="M42" s="79">
        <v>6.2912600621624062</v>
      </c>
      <c r="N42" s="38">
        <v>27.506480151889122</v>
      </c>
      <c r="O42" s="90"/>
    </row>
    <row r="43" spans="2:18" ht="13.5" thickBot="1">
      <c r="B43" s="39"/>
      <c r="C43" s="23" t="s">
        <v>68</v>
      </c>
      <c r="D43" s="40">
        <v>4405.9683288800161</v>
      </c>
      <c r="E43" s="40">
        <v>13842.435033484497</v>
      </c>
      <c r="F43" s="80">
        <v>0.99598710342344687</v>
      </c>
      <c r="G43" s="40">
        <v>15463.283144868943</v>
      </c>
      <c r="H43" s="80">
        <v>8.2218075826820808E-3</v>
      </c>
      <c r="I43" s="40">
        <v>111902</v>
      </c>
      <c r="J43" s="80">
        <v>0.76907774033718213</v>
      </c>
      <c r="K43" s="40">
        <v>0</v>
      </c>
      <c r="L43" s="40">
        <v>3241.9808021428635</v>
      </c>
      <c r="M43" s="80">
        <v>0.20965669268098244</v>
      </c>
      <c r="N43" s="40">
        <v>62.240012643696332</v>
      </c>
      <c r="O43" s="40">
        <v>201.17735948635763</v>
      </c>
      <c r="P43" s="74"/>
      <c r="R43" s="74"/>
    </row>
    <row r="45" spans="2:18" ht="63.75">
      <c r="B45" s="65" t="s">
        <v>434</v>
      </c>
      <c r="C45" s="11" t="s">
        <v>116</v>
      </c>
      <c r="D45" s="289" t="s">
        <v>744</v>
      </c>
      <c r="E45" s="289" t="s">
        <v>745</v>
      </c>
      <c r="F45" s="289" t="s">
        <v>743</v>
      </c>
      <c r="G45" s="290" t="s">
        <v>742</v>
      </c>
      <c r="H45" s="289" t="s">
        <v>526</v>
      </c>
      <c r="I45" s="289" t="s">
        <v>67</v>
      </c>
      <c r="J45" s="289" t="s">
        <v>527</v>
      </c>
      <c r="K45" s="289" t="s">
        <v>528</v>
      </c>
      <c r="L45" s="289" t="s">
        <v>741</v>
      </c>
      <c r="M45" s="289" t="s">
        <v>740</v>
      </c>
      <c r="N45" s="289" t="s">
        <v>739</v>
      </c>
      <c r="O45" s="289" t="s">
        <v>66</v>
      </c>
    </row>
    <row r="46" spans="2:18">
      <c r="B46" s="54" t="s">
        <v>78</v>
      </c>
      <c r="C46" s="99"/>
      <c r="D46" s="90"/>
      <c r="E46" s="87"/>
      <c r="F46" s="87"/>
      <c r="G46" s="87"/>
      <c r="H46" s="87"/>
      <c r="I46" s="87"/>
      <c r="J46" s="87"/>
      <c r="K46" s="87"/>
      <c r="L46" s="87"/>
      <c r="M46" s="87"/>
      <c r="N46" s="87"/>
      <c r="O46" s="87"/>
    </row>
    <row r="47" spans="2:18">
      <c r="B47" s="26"/>
      <c r="C47" s="32" t="s">
        <v>69</v>
      </c>
      <c r="D47" s="38">
        <v>12405.459488035756</v>
      </c>
      <c r="E47" s="38">
        <v>17635.96575434383</v>
      </c>
      <c r="F47" s="79">
        <v>0.11234416209755417</v>
      </c>
      <c r="G47" s="38">
        <v>13426.61584725755</v>
      </c>
      <c r="H47" s="79">
        <v>7.4274534086502875E-4</v>
      </c>
      <c r="I47" s="38">
        <v>6000</v>
      </c>
      <c r="J47" s="79">
        <v>0.4499999999999994</v>
      </c>
      <c r="K47" s="75">
        <v>2.5013698630136947</v>
      </c>
      <c r="L47" s="38">
        <v>2350.5359717769666</v>
      </c>
      <c r="M47" s="79">
        <v>0.17506540728630995</v>
      </c>
      <c r="N47" s="38">
        <v>4.4876503638607899</v>
      </c>
      <c r="O47" s="90"/>
    </row>
    <row r="48" spans="2:18">
      <c r="B48" s="26"/>
      <c r="C48" s="358" t="s">
        <v>746</v>
      </c>
      <c r="D48" s="38">
        <v>7678.0274263757419</v>
      </c>
      <c r="E48" s="38">
        <v>13714.593656227169</v>
      </c>
      <c r="F48" s="79">
        <v>0.11426990920965349</v>
      </c>
      <c r="G48" s="38">
        <v>8598.0372707607767</v>
      </c>
      <c r="H48" s="79">
        <v>4.629593825932065E-4</v>
      </c>
      <c r="I48" s="38">
        <v>4851</v>
      </c>
      <c r="J48" s="79">
        <v>0.44999999999999862</v>
      </c>
      <c r="K48" s="75">
        <v>2.5013698630137018</v>
      </c>
      <c r="L48" s="38">
        <v>1154.5368657597969</v>
      </c>
      <c r="M48" s="79">
        <v>0.13427911852464447</v>
      </c>
      <c r="N48" s="38">
        <v>1.79124391187315</v>
      </c>
      <c r="O48" s="90"/>
    </row>
    <row r="49" spans="2:18">
      <c r="B49" s="26"/>
      <c r="C49" s="358" t="s">
        <v>747</v>
      </c>
      <c r="D49" s="38">
        <v>4727.4320616599935</v>
      </c>
      <c r="E49" s="38">
        <v>3921.3720981166693</v>
      </c>
      <c r="F49" s="79">
        <v>0.10560906059066572</v>
      </c>
      <c r="G49" s="38">
        <v>4828.5785764967704</v>
      </c>
      <c r="H49" s="79">
        <v>1.2409478778944566E-3</v>
      </c>
      <c r="I49" s="38">
        <v>1149</v>
      </c>
      <c r="J49" s="79">
        <v>0.44999999999999996</v>
      </c>
      <c r="K49" s="75">
        <v>2.5013698630137018</v>
      </c>
      <c r="L49" s="38">
        <v>1195.9991060171701</v>
      </c>
      <c r="M49" s="79">
        <v>0.24769175588002779</v>
      </c>
      <c r="N49" s="38">
        <v>2.6964064519876403</v>
      </c>
      <c r="O49" s="90"/>
    </row>
    <row r="50" spans="2:18">
      <c r="B50" s="54"/>
      <c r="C50" s="32" t="s">
        <v>70</v>
      </c>
      <c r="D50" s="38">
        <v>1372.269925445001</v>
      </c>
      <c r="E50" s="38">
        <v>1797.0760287000021</v>
      </c>
      <c r="F50" s="79">
        <v>0.15281375084651111</v>
      </c>
      <c r="G50" s="38">
        <v>1563.3104465702718</v>
      </c>
      <c r="H50" s="79">
        <v>1.9130623870493532E-3</v>
      </c>
      <c r="I50" s="38">
        <v>1039</v>
      </c>
      <c r="J50" s="79">
        <v>0.44999999999999951</v>
      </c>
      <c r="K50" s="75">
        <v>2.5013698630136978</v>
      </c>
      <c r="L50" s="38">
        <v>459.95238162956849</v>
      </c>
      <c r="M50" s="79">
        <v>0.2942169181039202</v>
      </c>
      <c r="N50" s="38">
        <v>1.3458196865767125</v>
      </c>
      <c r="O50" s="90"/>
    </row>
    <row r="51" spans="2:18">
      <c r="B51" s="26"/>
      <c r="C51" s="32" t="s">
        <v>71</v>
      </c>
      <c r="D51" s="38">
        <v>3185.5162322199994</v>
      </c>
      <c r="E51" s="38">
        <v>2557.3134621443505</v>
      </c>
      <c r="F51" s="79">
        <v>0.1862525607869403</v>
      </c>
      <c r="G51" s="38">
        <v>3412.9405570522863</v>
      </c>
      <c r="H51" s="79">
        <v>3.7259068616472073E-3</v>
      </c>
      <c r="I51" s="38">
        <v>1476</v>
      </c>
      <c r="J51" s="79">
        <v>0.4499999999999999</v>
      </c>
      <c r="K51" s="75">
        <v>2.5013698630137009</v>
      </c>
      <c r="L51" s="38">
        <v>1452.920293110275</v>
      </c>
      <c r="M51" s="79">
        <v>0.42570922898380159</v>
      </c>
      <c r="N51" s="38">
        <v>5.7223343879618271</v>
      </c>
      <c r="O51" s="90"/>
    </row>
    <row r="52" spans="2:18">
      <c r="B52" s="37"/>
      <c r="C52" s="32" t="s">
        <v>72</v>
      </c>
      <c r="D52" s="38">
        <v>1429.99933766</v>
      </c>
      <c r="E52" s="38">
        <v>1106.6012345731367</v>
      </c>
      <c r="F52" s="79">
        <v>0.1829938504100018</v>
      </c>
      <c r="G52" s="38">
        <v>1515.6415968727417</v>
      </c>
      <c r="H52" s="79">
        <v>6.0407230972861917E-3</v>
      </c>
      <c r="I52" s="38">
        <v>734</v>
      </c>
      <c r="J52" s="79">
        <v>0.45000000000000029</v>
      </c>
      <c r="K52" s="75">
        <v>2.5013698630136973</v>
      </c>
      <c r="L52" s="38">
        <v>791.81232751818936</v>
      </c>
      <c r="M52" s="79">
        <v>0.5224271550424282</v>
      </c>
      <c r="N52" s="38">
        <v>4.1200070406466036</v>
      </c>
      <c r="O52" s="90"/>
    </row>
    <row r="53" spans="2:18">
      <c r="B53" s="37"/>
      <c r="C53" s="32" t="s">
        <v>73</v>
      </c>
      <c r="D53" s="38">
        <v>2676.9976571599955</v>
      </c>
      <c r="E53" s="38">
        <v>1798.7933991227735</v>
      </c>
      <c r="F53" s="79">
        <v>0.21596619085852284</v>
      </c>
      <c r="G53" s="38">
        <v>2837.7954090904659</v>
      </c>
      <c r="H53" s="79">
        <v>1.2826987044777438E-2</v>
      </c>
      <c r="I53" s="38">
        <v>1200</v>
      </c>
      <c r="J53" s="79">
        <v>0.4500000000000014</v>
      </c>
      <c r="K53" s="75">
        <v>2.5013698630137022</v>
      </c>
      <c r="L53" s="38">
        <v>1896.1078128079243</v>
      </c>
      <c r="M53" s="79">
        <v>0.66816226664333089</v>
      </c>
      <c r="N53" s="38">
        <v>16.380164226659524</v>
      </c>
      <c r="O53" s="90"/>
    </row>
    <row r="54" spans="2:18">
      <c r="B54" s="37"/>
      <c r="C54" s="358" t="s">
        <v>748</v>
      </c>
      <c r="D54" s="38">
        <v>2133.698175619998</v>
      </c>
      <c r="E54" s="38">
        <v>1361.1378236161074</v>
      </c>
      <c r="F54" s="79">
        <v>0.21559152345087126</v>
      </c>
      <c r="G54" s="38">
        <v>2247.5410103452582</v>
      </c>
      <c r="H54" s="79">
        <v>1.086688474589244E-2</v>
      </c>
      <c r="I54" s="38">
        <v>952</v>
      </c>
      <c r="J54" s="79">
        <v>0.45</v>
      </c>
      <c r="K54" s="75">
        <v>2.5013698630136991</v>
      </c>
      <c r="L54" s="38">
        <v>1438.4362420860032</v>
      </c>
      <c r="M54" s="79">
        <v>0.6400044472892783</v>
      </c>
      <c r="N54" s="38">
        <v>10.990696104489846</v>
      </c>
      <c r="O54" s="90"/>
    </row>
    <row r="55" spans="2:18">
      <c r="B55" s="37"/>
      <c r="C55" s="358" t="s">
        <v>749</v>
      </c>
      <c r="D55" s="38">
        <v>543.2994815400001</v>
      </c>
      <c r="E55" s="38">
        <v>437.65557550666671</v>
      </c>
      <c r="F55" s="79">
        <v>0.21713143130871057</v>
      </c>
      <c r="G55" s="38">
        <v>590.25439874521282</v>
      </c>
      <c r="H55" s="79">
        <v>2.029056598731678E-2</v>
      </c>
      <c r="I55" s="38">
        <v>248</v>
      </c>
      <c r="J55" s="79">
        <v>0.44999999999999979</v>
      </c>
      <c r="K55" s="75">
        <v>2.5013698630136991</v>
      </c>
      <c r="L55" s="38">
        <v>457.67157072192248</v>
      </c>
      <c r="M55" s="79">
        <v>0.775380194869974</v>
      </c>
      <c r="N55" s="38">
        <v>5.3894681221696814</v>
      </c>
      <c r="O55" s="90"/>
    </row>
    <row r="56" spans="2:18">
      <c r="B56" s="37"/>
      <c r="C56" s="32" t="s">
        <v>74</v>
      </c>
      <c r="D56" s="38">
        <v>588.05392814999993</v>
      </c>
      <c r="E56" s="38">
        <v>328.14259363000014</v>
      </c>
      <c r="F56" s="79">
        <v>0.19156138519657373</v>
      </c>
      <c r="G56" s="38">
        <v>581.12559134927915</v>
      </c>
      <c r="H56" s="79">
        <v>4.5662247178631411E-2</v>
      </c>
      <c r="I56" s="38">
        <v>233</v>
      </c>
      <c r="J56" s="79">
        <v>0.44999999999999996</v>
      </c>
      <c r="K56" s="75">
        <v>2.5013698630136991</v>
      </c>
      <c r="L56" s="38">
        <v>570.11942127391444</v>
      </c>
      <c r="M56" s="79">
        <v>0.98106059991298922</v>
      </c>
      <c r="N56" s="38">
        <v>11.940975177308603</v>
      </c>
      <c r="O56" s="90"/>
    </row>
    <row r="57" spans="2:18">
      <c r="B57" s="37"/>
      <c r="C57" s="358" t="s">
        <v>750</v>
      </c>
      <c r="D57" s="38">
        <v>352.16214068000005</v>
      </c>
      <c r="E57" s="38">
        <v>190.20522235000004</v>
      </c>
      <c r="F57" s="79">
        <v>0.1912989500469412</v>
      </c>
      <c r="G57" s="38">
        <v>370.81942605880073</v>
      </c>
      <c r="H57" s="79">
        <v>3.401045115396379E-2</v>
      </c>
      <c r="I57" s="38">
        <v>167</v>
      </c>
      <c r="J57" s="79">
        <v>0.45</v>
      </c>
      <c r="K57" s="75">
        <v>2.5013698630136991</v>
      </c>
      <c r="L57" s="38">
        <v>331.3269607664792</v>
      </c>
      <c r="M57" s="79">
        <v>0.89349947031615529</v>
      </c>
      <c r="N57" s="38">
        <v>5.6752811896111766</v>
      </c>
      <c r="O57" s="90"/>
    </row>
    <row r="58" spans="2:18">
      <c r="B58" s="37"/>
      <c r="C58" s="358" t="s">
        <v>751</v>
      </c>
      <c r="D58" s="38">
        <v>235.89178746999997</v>
      </c>
      <c r="E58" s="38">
        <v>137.93737128000006</v>
      </c>
      <c r="F58" s="79">
        <v>0.19192326345715757</v>
      </c>
      <c r="G58" s="38">
        <v>210.30616529047848</v>
      </c>
      <c r="H58" s="79">
        <v>6.6207114745655035E-2</v>
      </c>
      <c r="I58" s="38">
        <v>66</v>
      </c>
      <c r="J58" s="79">
        <v>0.44999999999999996</v>
      </c>
      <c r="K58" s="75">
        <v>2.5013698630136991</v>
      </c>
      <c r="L58" s="38">
        <v>238.79246050743546</v>
      </c>
      <c r="M58" s="79">
        <v>1.1354515459763685</v>
      </c>
      <c r="N58" s="38">
        <v>6.2656939876974302</v>
      </c>
      <c r="O58" s="90"/>
    </row>
    <row r="59" spans="2:18">
      <c r="B59" s="37"/>
      <c r="C59" s="32" t="s">
        <v>75</v>
      </c>
      <c r="D59" s="38">
        <v>691.58283067499997</v>
      </c>
      <c r="E59" s="38">
        <v>200.68347985000003</v>
      </c>
      <c r="F59" s="79">
        <v>0.27020943655096752</v>
      </c>
      <c r="G59" s="38">
        <v>630.69838033500889</v>
      </c>
      <c r="H59" s="79">
        <v>0.24856959293164632</v>
      </c>
      <c r="I59" s="38">
        <v>384</v>
      </c>
      <c r="J59" s="79">
        <v>0.45000000000000046</v>
      </c>
      <c r="K59" s="75">
        <v>2.5013698630136991</v>
      </c>
      <c r="L59" s="38">
        <v>1166.2630968460815</v>
      </c>
      <c r="M59" s="79">
        <v>1.8491613950658887</v>
      </c>
      <c r="N59" s="38">
        <v>70.547597848134799</v>
      </c>
      <c r="O59" s="90"/>
    </row>
    <row r="60" spans="2:18">
      <c r="B60" s="37"/>
      <c r="C60" s="358" t="s">
        <v>752</v>
      </c>
      <c r="D60" s="38">
        <v>3.3831669900000003</v>
      </c>
      <c r="E60" s="38">
        <v>4.8634077099999997</v>
      </c>
      <c r="F60" s="79">
        <v>0.93463148496756399</v>
      </c>
      <c r="G60" s="38">
        <v>7.8163440731269231</v>
      </c>
      <c r="H60" s="79">
        <v>0.12681693234591324</v>
      </c>
      <c r="I60" s="38">
        <v>8</v>
      </c>
      <c r="J60" s="79">
        <v>0.45000000000000012</v>
      </c>
      <c r="K60" s="75">
        <v>2.5013698630136991</v>
      </c>
      <c r="L60" s="38">
        <v>10.763505629084404</v>
      </c>
      <c r="M60" s="79">
        <v>1.3770511543996644</v>
      </c>
      <c r="N60" s="38">
        <v>0.44606014988135262</v>
      </c>
      <c r="O60" s="90"/>
    </row>
    <row r="61" spans="2:18">
      <c r="B61" s="37"/>
      <c r="C61" s="358" t="s">
        <v>753</v>
      </c>
      <c r="D61" s="38">
        <v>688.1996636849999</v>
      </c>
      <c r="E61" s="38">
        <v>195.82007213999998</v>
      </c>
      <c r="F61" s="79">
        <v>0.25370778134448269</v>
      </c>
      <c r="G61" s="38">
        <v>622.88203626188215</v>
      </c>
      <c r="H61" s="79">
        <v>0.25009742746780972</v>
      </c>
      <c r="I61" s="38">
        <v>376</v>
      </c>
      <c r="J61" s="79">
        <v>0.45000000000000007</v>
      </c>
      <c r="K61" s="75">
        <v>2.5013698630136991</v>
      </c>
      <c r="L61" s="38">
        <v>1155.4995912169973</v>
      </c>
      <c r="M61" s="79">
        <v>1.8550857529164371</v>
      </c>
      <c r="N61" s="38">
        <v>70.101537698253466</v>
      </c>
      <c r="O61" s="90"/>
    </row>
    <row r="62" spans="2:18">
      <c r="B62" s="37"/>
      <c r="C62" s="358" t="s">
        <v>754</v>
      </c>
      <c r="D62" s="38" t="s">
        <v>876</v>
      </c>
      <c r="E62" s="38" t="s">
        <v>876</v>
      </c>
      <c r="F62" s="79"/>
      <c r="G62" s="38" t="s">
        <v>876</v>
      </c>
      <c r="H62" s="79"/>
      <c r="I62" s="38" t="s">
        <v>876</v>
      </c>
      <c r="J62" s="79"/>
      <c r="K62" s="75"/>
      <c r="L62" s="38" t="s">
        <v>876</v>
      </c>
      <c r="M62" s="79"/>
      <c r="N62" s="38" t="s">
        <v>876</v>
      </c>
      <c r="O62" s="90"/>
    </row>
    <row r="63" spans="2:18">
      <c r="B63" s="37"/>
      <c r="C63" s="32" t="s">
        <v>76</v>
      </c>
      <c r="D63" s="38">
        <v>321.53056600000008</v>
      </c>
      <c r="E63" s="38">
        <v>143.47511708000002</v>
      </c>
      <c r="F63" s="79">
        <v>0.13779066785544161</v>
      </c>
      <c r="G63" s="38">
        <v>297.06293709562027</v>
      </c>
      <c r="H63" s="79">
        <v>1</v>
      </c>
      <c r="I63" s="38">
        <v>175</v>
      </c>
      <c r="J63" s="79">
        <v>0.45000000000000007</v>
      </c>
      <c r="K63" s="75">
        <v>2.5013698630137</v>
      </c>
      <c r="L63" s="38">
        <v>0</v>
      </c>
      <c r="M63" s="79">
        <v>0</v>
      </c>
      <c r="N63" s="38">
        <v>133.67832169302915</v>
      </c>
      <c r="O63" s="90"/>
    </row>
    <row r="64" spans="2:18" ht="13.5" thickBot="1">
      <c r="B64" s="39"/>
      <c r="C64" s="23" t="s">
        <v>68</v>
      </c>
      <c r="D64" s="40">
        <v>22671.409965345752</v>
      </c>
      <c r="E64" s="40">
        <v>25568.051069444089</v>
      </c>
      <c r="F64" s="80">
        <v>0.13532737504887399</v>
      </c>
      <c r="G64" s="40">
        <v>24265.190765623225</v>
      </c>
      <c r="H64" s="80">
        <v>2.2732414677813378E-2</v>
      </c>
      <c r="I64" s="40">
        <v>11241</v>
      </c>
      <c r="J64" s="80">
        <v>0.44999999999999651</v>
      </c>
      <c r="K64" s="76">
        <v>2.5013698630136934</v>
      </c>
      <c r="L64" s="113">
        <v>8687.7113049629206</v>
      </c>
      <c r="M64" s="80">
        <v>0.35803185678106714</v>
      </c>
      <c r="N64" s="40">
        <v>248.22287042417801</v>
      </c>
      <c r="O64" s="40">
        <v>570.64793858575354</v>
      </c>
      <c r="Q64" s="106"/>
      <c r="R64" s="74"/>
    </row>
    <row r="66" spans="2:15" ht="63.75">
      <c r="B66" s="65" t="s">
        <v>434</v>
      </c>
      <c r="C66" s="11" t="s">
        <v>116</v>
      </c>
      <c r="D66" s="289" t="s">
        <v>744</v>
      </c>
      <c r="E66" s="289" t="s">
        <v>745</v>
      </c>
      <c r="F66" s="289" t="s">
        <v>743</v>
      </c>
      <c r="G66" s="290" t="s">
        <v>742</v>
      </c>
      <c r="H66" s="289" t="s">
        <v>526</v>
      </c>
      <c r="I66" s="289" t="s">
        <v>67</v>
      </c>
      <c r="J66" s="289" t="s">
        <v>527</v>
      </c>
      <c r="K66" s="289" t="s">
        <v>528</v>
      </c>
      <c r="L66" s="289" t="s">
        <v>741</v>
      </c>
      <c r="M66" s="289" t="s">
        <v>740</v>
      </c>
      <c r="N66" s="289" t="s">
        <v>739</v>
      </c>
      <c r="O66" s="289" t="s">
        <v>66</v>
      </c>
    </row>
    <row r="67" spans="2:15">
      <c r="B67" s="54" t="s">
        <v>79</v>
      </c>
      <c r="C67" s="99"/>
      <c r="D67" s="90"/>
      <c r="E67" s="87"/>
      <c r="F67" s="87"/>
      <c r="G67" s="87"/>
      <c r="H67" s="87"/>
      <c r="I67" s="87"/>
      <c r="J67" s="87"/>
      <c r="K67" s="87"/>
      <c r="L67" s="87"/>
      <c r="M67" s="87"/>
      <c r="N67" s="87"/>
      <c r="O67" s="87"/>
    </row>
    <row r="68" spans="2:15">
      <c r="B68" s="26"/>
      <c r="C68" s="32" t="s">
        <v>69</v>
      </c>
      <c r="D68" s="38">
        <v>33786.326921806321</v>
      </c>
      <c r="E68" s="38">
        <v>18433.10845025257</v>
      </c>
      <c r="F68" s="79">
        <v>0.10623514028375725</v>
      </c>
      <c r="G68" s="38">
        <v>17079.528166204407</v>
      </c>
      <c r="H68" s="79">
        <v>7.3704049706636214E-4</v>
      </c>
      <c r="I68" s="38">
        <v>2276</v>
      </c>
      <c r="J68" s="79">
        <v>0.44999999999999968</v>
      </c>
      <c r="K68" s="75">
        <v>2.5013698630137</v>
      </c>
      <c r="L68" s="38">
        <v>4272.7841365271934</v>
      </c>
      <c r="M68" s="79">
        <v>0.25016991657777954</v>
      </c>
      <c r="N68" s="38">
        <v>5.6647367681752003</v>
      </c>
      <c r="O68" s="90"/>
    </row>
    <row r="69" spans="2:15">
      <c r="B69" s="26"/>
      <c r="C69" s="358" t="s">
        <v>746</v>
      </c>
      <c r="D69" s="38">
        <v>24639.351426708628</v>
      </c>
      <c r="E69" s="38">
        <v>12983.471654389241</v>
      </c>
      <c r="F69" s="79">
        <v>9.3129617692239583E-2</v>
      </c>
      <c r="G69" s="38">
        <v>10256.676501482298</v>
      </c>
      <c r="H69" s="79">
        <v>4.0278944060740367E-4</v>
      </c>
      <c r="I69" s="38">
        <v>1766</v>
      </c>
      <c r="J69" s="79">
        <v>0.44999999999999962</v>
      </c>
      <c r="K69" s="75">
        <v>2.5013698630136969</v>
      </c>
      <c r="L69" s="38">
        <v>1909.8049727801063</v>
      </c>
      <c r="M69" s="79">
        <v>0.1862011512700143</v>
      </c>
      <c r="N69" s="38">
        <v>1.8590764457354201</v>
      </c>
      <c r="O69" s="90"/>
    </row>
    <row r="70" spans="2:15">
      <c r="B70" s="26"/>
      <c r="C70" s="358" t="s">
        <v>747</v>
      </c>
      <c r="D70" s="38">
        <v>9146.9754950976767</v>
      </c>
      <c r="E70" s="38">
        <v>5449.6367958633464</v>
      </c>
      <c r="F70" s="79">
        <v>0.13745835523490488</v>
      </c>
      <c r="G70" s="38">
        <v>6822.8516647221095</v>
      </c>
      <c r="H70" s="79">
        <v>1.2395144075141664E-3</v>
      </c>
      <c r="I70" s="38">
        <v>510</v>
      </c>
      <c r="J70" s="79">
        <v>0.44999999999999996</v>
      </c>
      <c r="K70" s="75">
        <v>2.5013698630136942</v>
      </c>
      <c r="L70" s="38">
        <v>2362.9791637470885</v>
      </c>
      <c r="M70" s="79">
        <v>0.3463330700805044</v>
      </c>
      <c r="N70" s="38">
        <v>3.8056603224397829</v>
      </c>
      <c r="O70" s="90"/>
    </row>
    <row r="71" spans="2:15">
      <c r="B71" s="54"/>
      <c r="C71" s="32" t="s">
        <v>70</v>
      </c>
      <c r="D71" s="38">
        <v>603.22947553499978</v>
      </c>
      <c r="E71" s="38">
        <v>700.06362010822625</v>
      </c>
      <c r="F71" s="79">
        <v>0.18152574528012086</v>
      </c>
      <c r="G71" s="38">
        <v>641.38680634636785</v>
      </c>
      <c r="H71" s="79">
        <v>1.8543078794451405E-3</v>
      </c>
      <c r="I71" s="38">
        <v>300</v>
      </c>
      <c r="J71" s="79">
        <v>0.45000000000000051</v>
      </c>
      <c r="K71" s="75">
        <v>2.5013698630136991</v>
      </c>
      <c r="L71" s="38">
        <v>277.13537660194851</v>
      </c>
      <c r="M71" s="79">
        <v>0.43208774153094631</v>
      </c>
      <c r="N71" s="38">
        <v>0.53519787395110074</v>
      </c>
      <c r="O71" s="90"/>
    </row>
    <row r="72" spans="2:15">
      <c r="B72" s="26"/>
      <c r="C72" s="32" t="s">
        <v>71</v>
      </c>
      <c r="D72" s="38">
        <v>11524.508177939992</v>
      </c>
      <c r="E72" s="38">
        <v>3037.0141503909699</v>
      </c>
      <c r="F72" s="79">
        <v>0.24476719276982734</v>
      </c>
      <c r="G72" s="38">
        <v>5220.7416688165831</v>
      </c>
      <c r="H72" s="79">
        <v>3.9309509647945176E-3</v>
      </c>
      <c r="I72" s="38">
        <v>673</v>
      </c>
      <c r="J72" s="79">
        <v>0.4499999999999994</v>
      </c>
      <c r="K72" s="75">
        <v>2.5013698630136956</v>
      </c>
      <c r="L72" s="38">
        <v>3427.9110762601003</v>
      </c>
      <c r="M72" s="79">
        <v>0.65659465526420613</v>
      </c>
      <c r="N72" s="38">
        <v>9.2351157749898558</v>
      </c>
      <c r="O72" s="90"/>
    </row>
    <row r="73" spans="2:15">
      <c r="B73" s="37"/>
      <c r="C73" s="32" t="s">
        <v>72</v>
      </c>
      <c r="D73" s="38">
        <v>296.34640331999998</v>
      </c>
      <c r="E73" s="38">
        <v>266.29110385000007</v>
      </c>
      <c r="F73" s="79">
        <v>0.19038761140724444</v>
      </c>
      <c r="G73" s="38">
        <v>342.00603596824669</v>
      </c>
      <c r="H73" s="79">
        <v>5.7814862055205222E-3</v>
      </c>
      <c r="I73" s="38">
        <v>214</v>
      </c>
      <c r="J73" s="79">
        <v>0.44999999999999968</v>
      </c>
      <c r="K73" s="75">
        <v>2.5013698630136982</v>
      </c>
      <c r="L73" s="38">
        <v>258.60758598903237</v>
      </c>
      <c r="M73" s="79">
        <v>0.75614918683202015</v>
      </c>
      <c r="N73" s="38">
        <v>0.88978643061982809</v>
      </c>
      <c r="O73" s="90"/>
    </row>
    <row r="74" spans="2:15">
      <c r="B74" s="37"/>
      <c r="C74" s="32" t="s">
        <v>73</v>
      </c>
      <c r="D74" s="38">
        <v>2182.9469140100023</v>
      </c>
      <c r="E74" s="38">
        <v>1482.8360757699998</v>
      </c>
      <c r="F74" s="79">
        <v>0.16478224516697829</v>
      </c>
      <c r="G74" s="38">
        <v>2242.067131525806</v>
      </c>
      <c r="H74" s="79">
        <v>1.3715804910429253E-2</v>
      </c>
      <c r="I74" s="38">
        <v>823</v>
      </c>
      <c r="J74" s="79">
        <v>0.44999999999999984</v>
      </c>
      <c r="K74" s="75">
        <v>2.5013698630137036</v>
      </c>
      <c r="L74" s="38">
        <v>2350.3035174848169</v>
      </c>
      <c r="M74" s="79">
        <v>1.0482752654624361</v>
      </c>
      <c r="N74" s="38">
        <v>13.838289917442156</v>
      </c>
      <c r="O74" s="90"/>
    </row>
    <row r="75" spans="2:15">
      <c r="B75" s="37"/>
      <c r="C75" s="358" t="s">
        <v>748</v>
      </c>
      <c r="D75" s="38">
        <v>1274.7727462500009</v>
      </c>
      <c r="E75" s="38">
        <v>908.19353454999998</v>
      </c>
      <c r="F75" s="79">
        <v>0.20320095953051737</v>
      </c>
      <c r="G75" s="38">
        <v>1332.6224153223152</v>
      </c>
      <c r="H75" s="79">
        <v>9.545876964223321E-3</v>
      </c>
      <c r="I75" s="38">
        <v>678</v>
      </c>
      <c r="J75" s="79">
        <v>0.4499999999999999</v>
      </c>
      <c r="K75" s="75">
        <v>2.5013698630137013</v>
      </c>
      <c r="L75" s="38">
        <v>1247.8161560678923</v>
      </c>
      <c r="M75" s="79">
        <v>0.93636137417521137</v>
      </c>
      <c r="N75" s="38">
        <v>5.7244723273948184</v>
      </c>
      <c r="O75" s="90"/>
    </row>
    <row r="76" spans="2:15">
      <c r="B76" s="37"/>
      <c r="C76" s="358" t="s">
        <v>749</v>
      </c>
      <c r="D76" s="38">
        <v>908.17416776000005</v>
      </c>
      <c r="E76" s="38">
        <v>574.64254122</v>
      </c>
      <c r="F76" s="79">
        <v>0.10406340608379368</v>
      </c>
      <c r="G76" s="38">
        <v>909.44471620349077</v>
      </c>
      <c r="H76" s="79">
        <v>1.9826060269975028E-2</v>
      </c>
      <c r="I76" s="38">
        <v>145</v>
      </c>
      <c r="J76" s="79">
        <v>0.45</v>
      </c>
      <c r="K76" s="75">
        <v>2.5013698630136991</v>
      </c>
      <c r="L76" s="38">
        <v>1102.4873614169246</v>
      </c>
      <c r="M76" s="79">
        <v>1.2122642990541497</v>
      </c>
      <c r="N76" s="38">
        <v>8.1138175900473364</v>
      </c>
      <c r="O76" s="90"/>
    </row>
    <row r="77" spans="2:15">
      <c r="B77" s="37"/>
      <c r="C77" s="32" t="s">
        <v>74</v>
      </c>
      <c r="D77" s="38">
        <v>411.15358572499991</v>
      </c>
      <c r="E77" s="38">
        <v>183.43229068105455</v>
      </c>
      <c r="F77" s="79">
        <v>0.10989726917847431</v>
      </c>
      <c r="G77" s="38">
        <v>399.03118002920297</v>
      </c>
      <c r="H77" s="79">
        <v>5.2852249125817444E-2</v>
      </c>
      <c r="I77" s="38">
        <v>125</v>
      </c>
      <c r="J77" s="79">
        <v>0.45000000000000029</v>
      </c>
      <c r="K77" s="75">
        <v>2.5013698630136991</v>
      </c>
      <c r="L77" s="38">
        <v>627.50210504932375</v>
      </c>
      <c r="M77" s="79">
        <v>1.5725640913659935</v>
      </c>
      <c r="N77" s="38">
        <v>9.4903629011425554</v>
      </c>
      <c r="O77" s="90"/>
    </row>
    <row r="78" spans="2:15">
      <c r="B78" s="37"/>
      <c r="C78" s="358" t="s">
        <v>750</v>
      </c>
      <c r="D78" s="38">
        <v>162.56875914</v>
      </c>
      <c r="E78" s="38">
        <v>138.49522444105452</v>
      </c>
      <c r="F78" s="79">
        <v>8.7851643319141734E-2</v>
      </c>
      <c r="G78" s="38">
        <v>144.00945126940431</v>
      </c>
      <c r="H78" s="79">
        <v>3.1911437470352626E-2</v>
      </c>
      <c r="I78" s="38">
        <v>83</v>
      </c>
      <c r="J78" s="79">
        <v>0.45000000000000018</v>
      </c>
      <c r="K78" s="75">
        <v>2.5013698630136978</v>
      </c>
      <c r="L78" s="38">
        <v>187.97901776064771</v>
      </c>
      <c r="M78" s="79">
        <v>1.3053241721544215</v>
      </c>
      <c r="N78" s="38">
        <v>2.0679968696955253</v>
      </c>
      <c r="O78" s="90"/>
    </row>
    <row r="79" spans="2:15">
      <c r="B79" s="37"/>
      <c r="C79" s="358" t="s">
        <v>751</v>
      </c>
      <c r="D79" s="38">
        <v>248.584826585</v>
      </c>
      <c r="E79" s="38">
        <v>44.93706624</v>
      </c>
      <c r="F79" s="79">
        <v>0.17784148887953752</v>
      </c>
      <c r="G79" s="38">
        <v>255.02172875979872</v>
      </c>
      <c r="H79" s="79">
        <v>6.467741716269422E-2</v>
      </c>
      <c r="I79" s="38">
        <v>42</v>
      </c>
      <c r="J79" s="79">
        <v>0.45000000000000007</v>
      </c>
      <c r="K79" s="75">
        <v>2.5013698630136991</v>
      </c>
      <c r="L79" s="38">
        <v>439.52308728867615</v>
      </c>
      <c r="M79" s="79">
        <v>1.7234730915915664</v>
      </c>
      <c r="N79" s="38">
        <v>7.422366031447031</v>
      </c>
      <c r="O79" s="90"/>
    </row>
    <row r="80" spans="2:15">
      <c r="B80" s="37"/>
      <c r="C80" s="32" t="s">
        <v>75</v>
      </c>
      <c r="D80" s="38">
        <v>94.059618620000023</v>
      </c>
      <c r="E80" s="38">
        <v>274.74889246000004</v>
      </c>
      <c r="F80" s="79">
        <v>2.2258767652322205E-2</v>
      </c>
      <c r="G80" s="38">
        <v>97.921943215527648</v>
      </c>
      <c r="H80" s="79">
        <v>0.24187961792069565</v>
      </c>
      <c r="I80" s="38">
        <v>640</v>
      </c>
      <c r="J80" s="79">
        <v>0.45000000000000007</v>
      </c>
      <c r="K80" s="75">
        <v>2.5013698630136982</v>
      </c>
      <c r="L80" s="38">
        <v>229.78157715895557</v>
      </c>
      <c r="M80" s="79">
        <v>2.3465790160352813</v>
      </c>
      <c r="N80" s="38">
        <v>10.658394994960737</v>
      </c>
      <c r="O80" s="90"/>
    </row>
    <row r="81" spans="2:18">
      <c r="B81" s="37"/>
      <c r="C81" s="358" t="s">
        <v>752</v>
      </c>
      <c r="D81" s="38">
        <v>12.498031269999998</v>
      </c>
      <c r="E81" s="38">
        <v>261.42643269999996</v>
      </c>
      <c r="F81" s="79">
        <v>2.1689084540685012E-4</v>
      </c>
      <c r="G81" s="38">
        <v>10.944509481035356</v>
      </c>
      <c r="H81" s="79">
        <v>0.15423409906745175</v>
      </c>
      <c r="I81" s="38">
        <v>28</v>
      </c>
      <c r="J81" s="79">
        <v>0.45000000000000018</v>
      </c>
      <c r="K81" s="75">
        <v>2.5013698630136987</v>
      </c>
      <c r="L81" s="38">
        <v>22.381874970287956</v>
      </c>
      <c r="M81" s="79">
        <v>2.0450322610685538</v>
      </c>
      <c r="N81" s="38">
        <v>0.75960745179420242</v>
      </c>
      <c r="O81" s="90"/>
    </row>
    <row r="82" spans="2:18">
      <c r="B82" s="37"/>
      <c r="C82" s="358" t="s">
        <v>753</v>
      </c>
      <c r="D82" s="38">
        <v>81.561587350000039</v>
      </c>
      <c r="E82" s="38">
        <v>13.322459759999999</v>
      </c>
      <c r="F82" s="79">
        <v>0.45478619332680953</v>
      </c>
      <c r="G82" s="38">
        <v>86.977433734492308</v>
      </c>
      <c r="H82" s="79">
        <v>0.25290819361985628</v>
      </c>
      <c r="I82" s="38">
        <v>612</v>
      </c>
      <c r="J82" s="79">
        <v>0.45000000000000007</v>
      </c>
      <c r="K82" s="75"/>
      <c r="L82" s="38">
        <v>207.39970218866733</v>
      </c>
      <c r="M82" s="79">
        <v>2.3845231260993121</v>
      </c>
      <c r="N82" s="38">
        <v>9.8987875431665344</v>
      </c>
      <c r="O82" s="90"/>
    </row>
    <row r="83" spans="2:18">
      <c r="B83" s="37"/>
      <c r="C83" s="358" t="s">
        <v>754</v>
      </c>
      <c r="D83" s="38" t="s">
        <v>876</v>
      </c>
      <c r="E83" s="38" t="s">
        <v>876</v>
      </c>
      <c r="F83" s="79"/>
      <c r="G83" s="38" t="s">
        <v>876</v>
      </c>
      <c r="H83" s="79"/>
      <c r="I83" s="38" t="s">
        <v>876</v>
      </c>
      <c r="J83" s="79"/>
      <c r="K83" s="75"/>
      <c r="L83" s="38" t="s">
        <v>876</v>
      </c>
      <c r="M83" s="79"/>
      <c r="N83" s="38" t="s">
        <v>876</v>
      </c>
      <c r="O83" s="90"/>
    </row>
    <row r="84" spans="2:18">
      <c r="B84" s="37"/>
      <c r="C84" s="32" t="s">
        <v>76</v>
      </c>
      <c r="D84" s="38">
        <v>1065.0133477900001</v>
      </c>
      <c r="E84" s="38">
        <v>340.42030456079993</v>
      </c>
      <c r="F84" s="79">
        <v>0.34022946590815678</v>
      </c>
      <c r="G84" s="38">
        <v>1059.9800735012686</v>
      </c>
      <c r="H84" s="79">
        <v>1</v>
      </c>
      <c r="I84" s="38">
        <v>478</v>
      </c>
      <c r="J84" s="79">
        <v>0.45000000000000018</v>
      </c>
      <c r="K84" s="75">
        <v>2.5013698630136973</v>
      </c>
      <c r="L84" s="38">
        <v>0</v>
      </c>
      <c r="M84" s="79">
        <v>0</v>
      </c>
      <c r="N84" s="38">
        <v>476.99103307557112</v>
      </c>
      <c r="O84" s="90"/>
    </row>
    <row r="85" spans="2:18" ht="13.5" thickBot="1">
      <c r="B85" s="39"/>
      <c r="C85" s="23" t="s">
        <v>68</v>
      </c>
      <c r="D85" s="40">
        <v>49963.584444746317</v>
      </c>
      <c r="E85" s="40">
        <v>24717.914888073621</v>
      </c>
      <c r="F85" s="80">
        <v>0.13212375551151898</v>
      </c>
      <c r="G85" s="40">
        <v>27082.66300560741</v>
      </c>
      <c r="H85" s="80">
        <v>4.3266951311059676E-2</v>
      </c>
      <c r="I85" s="40">
        <v>5529</v>
      </c>
      <c r="J85" s="80">
        <v>0.45000000000000034</v>
      </c>
      <c r="K85" s="76">
        <v>2.5013698630137196</v>
      </c>
      <c r="L85" s="113">
        <v>11444.025375071371</v>
      </c>
      <c r="M85" s="80">
        <v>0.42255908780838919</v>
      </c>
      <c r="N85" s="40">
        <v>527.30291773685258</v>
      </c>
      <c r="O85" s="40">
        <v>834.50577272110752</v>
      </c>
    </row>
    <row r="86" spans="2:18" s="37" customFormat="1" thickBot="1">
      <c r="B86" s="507" t="s">
        <v>80</v>
      </c>
      <c r="C86" s="507"/>
      <c r="D86" s="81">
        <v>83412.58657197206</v>
      </c>
      <c r="E86" s="81">
        <v>69675.220435637719</v>
      </c>
      <c r="F86" s="80">
        <v>0.37329430598773333</v>
      </c>
      <c r="G86" s="81">
        <v>75183.769304757734</v>
      </c>
      <c r="H86" s="80">
        <v>2.5809161427032597E-2</v>
      </c>
      <c r="I86" s="81">
        <v>165015</v>
      </c>
      <c r="J86" s="80">
        <v>0.54964596437603008</v>
      </c>
      <c r="K86" s="76">
        <v>1.8155200254513382</v>
      </c>
      <c r="L86" s="40">
        <v>25945.412793611715</v>
      </c>
      <c r="M86" s="80">
        <v>0.3450932699109836</v>
      </c>
      <c r="N86" s="40">
        <v>882.51911687065649</v>
      </c>
      <c r="O86" s="81">
        <v>1756.0904834862781</v>
      </c>
      <c r="P86" s="82"/>
      <c r="R86" s="109"/>
    </row>
    <row r="88" spans="2:18">
      <c r="L88" s="74"/>
    </row>
    <row r="89" spans="2:18">
      <c r="L89" s="74"/>
    </row>
    <row r="90" spans="2:18">
      <c r="L90" s="74"/>
    </row>
  </sheetData>
  <mergeCells count="2">
    <mergeCell ref="B2:I2"/>
    <mergeCell ref="B86:C86"/>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47">
    <tabColor theme="0"/>
  </sheetPr>
  <dimension ref="A1:J29"/>
  <sheetViews>
    <sheetView workbookViewId="0">
      <selection activeCell="D22" sqref="D22"/>
    </sheetView>
  </sheetViews>
  <sheetFormatPr defaultColWidth="9.140625" defaultRowHeight="12.75"/>
  <cols>
    <col min="1" max="1" width="3.7109375" style="31" customWidth="1"/>
    <col min="2" max="2" width="9.140625" style="31"/>
    <col min="3" max="3" width="41" style="31" customWidth="1"/>
    <col min="4" max="4" width="26.28515625" style="31" customWidth="1"/>
    <col min="5" max="5" width="15.42578125" style="31" customWidth="1"/>
    <col min="6" max="16384" width="9.140625" style="31"/>
  </cols>
  <sheetData>
    <row r="1" spans="1:10" ht="21" customHeight="1">
      <c r="A1" s="19"/>
      <c r="B1" s="19"/>
      <c r="C1" s="19"/>
      <c r="D1" s="19"/>
      <c r="E1" s="19"/>
      <c r="F1" s="19"/>
      <c r="G1" s="19"/>
      <c r="H1" s="19"/>
    </row>
    <row r="2" spans="1:10" ht="48" customHeight="1">
      <c r="A2" s="30"/>
      <c r="B2" s="453" t="s">
        <v>176</v>
      </c>
      <c r="C2" s="453"/>
      <c r="D2" s="453"/>
      <c r="E2" s="453"/>
      <c r="F2" s="453"/>
      <c r="G2" s="453"/>
      <c r="H2" s="453"/>
      <c r="I2" s="453"/>
    </row>
    <row r="3" spans="1:10" ht="32.25" customHeight="1">
      <c r="A3" s="61"/>
      <c r="B3" s="14" t="s">
        <v>434</v>
      </c>
      <c r="C3" s="10"/>
      <c r="D3" s="112" t="s">
        <v>190</v>
      </c>
      <c r="E3" s="112" t="s">
        <v>191</v>
      </c>
      <c r="F3" s="62"/>
      <c r="G3" s="62"/>
      <c r="H3" s="62"/>
      <c r="I3" s="62"/>
    </row>
    <row r="4" spans="1:10" ht="12.75" customHeight="1">
      <c r="A4" s="50"/>
      <c r="B4" s="50">
        <v>1</v>
      </c>
      <c r="C4" s="508" t="s">
        <v>177</v>
      </c>
      <c r="D4" s="508"/>
      <c r="E4" s="508"/>
      <c r="F4" s="38"/>
      <c r="G4" s="38"/>
      <c r="H4" s="38"/>
      <c r="I4" s="38"/>
      <c r="J4" s="83"/>
    </row>
    <row r="5" spans="1:10" ht="12.75" customHeight="1">
      <c r="A5" s="50"/>
      <c r="B5" s="50">
        <v>2</v>
      </c>
      <c r="C5" s="88" t="s">
        <v>178</v>
      </c>
      <c r="D5" s="34"/>
      <c r="E5" s="34"/>
      <c r="F5" s="37"/>
      <c r="G5" s="37"/>
      <c r="H5" s="37"/>
      <c r="I5" s="83"/>
      <c r="J5" s="83"/>
    </row>
    <row r="6" spans="1:10" ht="12.75" customHeight="1">
      <c r="A6" s="49"/>
      <c r="B6" s="50">
        <v>3</v>
      </c>
      <c r="C6" s="88" t="s">
        <v>22</v>
      </c>
      <c r="D6" s="34"/>
      <c r="E6" s="34"/>
      <c r="F6" s="48"/>
      <c r="G6" s="48"/>
      <c r="H6" s="48"/>
      <c r="I6" s="83"/>
      <c r="J6" s="83"/>
    </row>
    <row r="7" spans="1:10" ht="12.75" customHeight="1">
      <c r="A7" s="50"/>
      <c r="B7" s="50">
        <v>4</v>
      </c>
      <c r="C7" s="88" t="s">
        <v>179</v>
      </c>
      <c r="D7" s="34">
        <v>8688</v>
      </c>
      <c r="E7" s="34">
        <f>+D7</f>
        <v>8688</v>
      </c>
      <c r="F7" s="37"/>
      <c r="G7" s="37"/>
      <c r="H7" s="37"/>
      <c r="I7" s="83"/>
      <c r="J7" s="83"/>
    </row>
    <row r="8" spans="1:10" ht="12.75" customHeight="1">
      <c r="B8" s="50">
        <v>5</v>
      </c>
      <c r="C8" s="88" t="s">
        <v>180</v>
      </c>
      <c r="D8" s="34"/>
      <c r="E8" s="34"/>
      <c r="F8" s="83"/>
      <c r="G8" s="83"/>
      <c r="H8" s="83"/>
      <c r="I8" s="83"/>
      <c r="J8" s="83"/>
    </row>
    <row r="9" spans="1:10" ht="12.75" customHeight="1">
      <c r="B9" s="50">
        <v>6</v>
      </c>
      <c r="C9" s="88" t="s">
        <v>181</v>
      </c>
      <c r="D9" s="34">
        <v>11444</v>
      </c>
      <c r="E9" s="34">
        <f>+D9</f>
        <v>11444</v>
      </c>
      <c r="F9" s="83"/>
      <c r="G9" s="83"/>
      <c r="H9" s="83"/>
      <c r="I9" s="83"/>
      <c r="J9" s="83"/>
    </row>
    <row r="10" spans="1:10" ht="12.75" customHeight="1">
      <c r="B10" s="50">
        <v>7</v>
      </c>
      <c r="C10" s="509" t="s">
        <v>182</v>
      </c>
      <c r="D10" s="509"/>
      <c r="E10" s="509"/>
      <c r="F10" s="83"/>
      <c r="G10" s="83"/>
      <c r="H10" s="83"/>
      <c r="I10" s="83"/>
      <c r="J10" s="83"/>
    </row>
    <row r="11" spans="1:10" ht="12.75" customHeight="1">
      <c r="B11" s="50">
        <v>8</v>
      </c>
      <c r="C11" s="88" t="s">
        <v>178</v>
      </c>
      <c r="D11" s="34"/>
      <c r="E11" s="34"/>
      <c r="F11" s="83"/>
      <c r="G11" s="83"/>
      <c r="H11" s="83"/>
      <c r="I11" s="83"/>
      <c r="J11" s="83"/>
    </row>
    <row r="12" spans="1:10" ht="12.75" customHeight="1">
      <c r="B12" s="50">
        <v>9</v>
      </c>
      <c r="C12" s="88" t="s">
        <v>22</v>
      </c>
      <c r="D12" s="34"/>
      <c r="E12" s="34"/>
      <c r="F12" s="83"/>
      <c r="G12" s="83"/>
      <c r="H12" s="83"/>
      <c r="I12" s="83"/>
      <c r="J12" s="83"/>
    </row>
    <row r="13" spans="1:10">
      <c r="B13" s="50">
        <v>10</v>
      </c>
      <c r="C13" s="88" t="s">
        <v>179</v>
      </c>
      <c r="D13" s="34"/>
      <c r="E13" s="34"/>
    </row>
    <row r="14" spans="1:10">
      <c r="B14" s="50">
        <v>11</v>
      </c>
      <c r="C14" s="88" t="s">
        <v>180</v>
      </c>
      <c r="D14" s="34"/>
      <c r="E14" s="34"/>
    </row>
    <row r="15" spans="1:10">
      <c r="B15" s="50">
        <v>12</v>
      </c>
      <c r="C15" s="88" t="s">
        <v>181</v>
      </c>
      <c r="D15" s="34"/>
      <c r="E15" s="34"/>
    </row>
    <row r="16" spans="1:10">
      <c r="B16" s="50">
        <v>13</v>
      </c>
      <c r="C16" s="88" t="s">
        <v>183</v>
      </c>
      <c r="D16" s="34">
        <v>112</v>
      </c>
      <c r="E16" s="34">
        <f>+D16</f>
        <v>112</v>
      </c>
    </row>
    <row r="17" spans="2:5">
      <c r="B17" s="50">
        <v>14</v>
      </c>
      <c r="C17" s="88" t="s">
        <v>184</v>
      </c>
      <c r="D17" s="34">
        <v>2460</v>
      </c>
      <c r="E17" s="34">
        <f>+D17</f>
        <v>2460</v>
      </c>
    </row>
    <row r="18" spans="2:5">
      <c r="B18" s="50">
        <v>15</v>
      </c>
      <c r="C18" s="88" t="s">
        <v>185</v>
      </c>
      <c r="D18" s="34"/>
      <c r="E18" s="34"/>
    </row>
    <row r="19" spans="2:5">
      <c r="B19" s="50">
        <v>16</v>
      </c>
      <c r="C19" s="88" t="s">
        <v>186</v>
      </c>
      <c r="D19" s="34">
        <v>173</v>
      </c>
      <c r="E19" s="34">
        <f>+D19</f>
        <v>173</v>
      </c>
    </row>
    <row r="20" spans="2:5">
      <c r="B20" s="50">
        <v>17</v>
      </c>
      <c r="C20" s="88" t="s">
        <v>187</v>
      </c>
      <c r="D20" s="34">
        <v>3069</v>
      </c>
      <c r="E20" s="34">
        <f>+D20</f>
        <v>3069</v>
      </c>
    </row>
    <row r="21" spans="2:5">
      <c r="B21" s="50">
        <v>18</v>
      </c>
      <c r="C21" s="88" t="s">
        <v>188</v>
      </c>
      <c r="D21" s="34"/>
      <c r="E21" s="34"/>
    </row>
    <row r="22" spans="2:5">
      <c r="B22" s="50">
        <v>19</v>
      </c>
      <c r="C22" s="88" t="s">
        <v>189</v>
      </c>
    </row>
    <row r="23" spans="2:5" ht="13.5" thickBot="1">
      <c r="B23" s="85">
        <v>20</v>
      </c>
      <c r="C23" s="115" t="s">
        <v>8</v>
      </c>
      <c r="D23" s="115">
        <f>SUM(D11:D22)+SUM(D5:D9)</f>
        <v>25946</v>
      </c>
      <c r="E23" s="115">
        <f>SUM(E11:E22)+SUM(E5:E9)</f>
        <v>25946</v>
      </c>
    </row>
    <row r="24" spans="2:5">
      <c r="B24" s="37"/>
      <c r="C24" s="37"/>
      <c r="D24" s="37"/>
      <c r="E24" s="37"/>
    </row>
    <row r="25" spans="2:5">
      <c r="B25" s="37"/>
      <c r="C25" s="37"/>
      <c r="D25" s="37"/>
      <c r="E25" s="37"/>
    </row>
    <row r="29" spans="2:5">
      <c r="E29" s="31" t="s">
        <v>6</v>
      </c>
    </row>
  </sheetData>
  <mergeCells count="3">
    <mergeCell ref="B2:I2"/>
    <mergeCell ref="C4:E4"/>
    <mergeCell ref="C10:E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5287-9B6D-4088-A2AE-5A0CD7A86E5E}">
  <sheetPr codeName="Ark2"/>
  <dimension ref="B1:I32"/>
  <sheetViews>
    <sheetView workbookViewId="0"/>
  </sheetViews>
  <sheetFormatPr defaultColWidth="9.140625" defaultRowHeight="12.75"/>
  <cols>
    <col min="1" max="1" width="3.7109375" style="2" customWidth="1"/>
    <col min="2" max="2" width="6.7109375" style="2" customWidth="1"/>
    <col min="3" max="3" width="64.85546875" style="2" bestFit="1" customWidth="1"/>
    <col min="4" max="4" width="17.85546875" style="2" customWidth="1"/>
    <col min="5" max="5" width="19.28515625" style="2" customWidth="1"/>
    <col min="6" max="6" width="19.5703125" style="2" customWidth="1"/>
    <col min="7" max="7" width="15" style="2" customWidth="1"/>
    <col min="8" max="16384" width="9.140625" style="2"/>
  </cols>
  <sheetData>
    <row r="1" spans="2:9" ht="21" customHeight="1"/>
    <row r="2" spans="2:9" ht="48" customHeight="1">
      <c r="B2" s="453" t="s">
        <v>404</v>
      </c>
      <c r="C2" s="453"/>
      <c r="D2" s="453"/>
      <c r="E2" s="29"/>
      <c r="F2" s="29"/>
    </row>
    <row r="3" spans="2:9" ht="27" customHeight="1">
      <c r="B3" s="454" t="s">
        <v>434</v>
      </c>
      <c r="C3" s="454"/>
      <c r="D3" s="455" t="s">
        <v>405</v>
      </c>
      <c r="E3" s="455"/>
      <c r="F3" s="268" t="s">
        <v>406</v>
      </c>
      <c r="I3" s="2" t="s">
        <v>6</v>
      </c>
    </row>
    <row r="4" spans="2:9" ht="22.5" customHeight="1">
      <c r="B4" s="454"/>
      <c r="C4" s="454"/>
      <c r="D4" s="43" t="s">
        <v>407</v>
      </c>
      <c r="E4" s="43" t="s">
        <v>408</v>
      </c>
      <c r="F4" s="43" t="s">
        <v>407</v>
      </c>
    </row>
    <row r="5" spans="2:9">
      <c r="B5" s="20">
        <v>1</v>
      </c>
      <c r="C5" s="12" t="s">
        <v>9</v>
      </c>
      <c r="D5" s="122">
        <f>+D6+D7+D10</f>
        <v>40208.512636638006</v>
      </c>
      <c r="E5" s="122">
        <f>+E6+E7+E10</f>
        <v>39699</v>
      </c>
      <c r="F5" s="122">
        <f>D5*0.08</f>
        <v>3216.6810109310404</v>
      </c>
    </row>
    <row r="6" spans="2:9">
      <c r="B6" s="20">
        <v>2</v>
      </c>
      <c r="C6" s="267" t="s">
        <v>14</v>
      </c>
      <c r="D6" s="121">
        <v>8930.7198432737405</v>
      </c>
      <c r="E6" s="121">
        <v>8480</v>
      </c>
      <c r="F6" s="121">
        <f>+D6*0.08</f>
        <v>714.45758746189927</v>
      </c>
    </row>
    <row r="7" spans="2:9">
      <c r="B7" s="20">
        <v>3</v>
      </c>
      <c r="C7" s="267" t="s">
        <v>409</v>
      </c>
      <c r="D7" s="121">
        <v>20131.736637896876</v>
      </c>
      <c r="E7" s="121">
        <v>20223</v>
      </c>
      <c r="F7" s="121">
        <f>+D7*0.08</f>
        <v>1610.5389310317501</v>
      </c>
    </row>
    <row r="8" spans="2:9">
      <c r="B8" s="20">
        <v>4</v>
      </c>
      <c r="C8" s="267" t="s">
        <v>411</v>
      </c>
      <c r="D8" s="121"/>
      <c r="E8" s="121"/>
      <c r="F8" s="121"/>
    </row>
    <row r="9" spans="2:9" ht="12.75" customHeight="1">
      <c r="B9" s="20" t="s">
        <v>413</v>
      </c>
      <c r="C9" s="267" t="s">
        <v>412</v>
      </c>
      <c r="D9" s="121"/>
      <c r="E9" s="121"/>
      <c r="F9" s="121"/>
    </row>
    <row r="10" spans="2:9">
      <c r="B10" s="20">
        <v>5</v>
      </c>
      <c r="C10" s="267" t="s">
        <v>410</v>
      </c>
      <c r="D10" s="121">
        <v>11146.056155467391</v>
      </c>
      <c r="E10" s="121">
        <v>10996</v>
      </c>
      <c r="F10" s="121">
        <f>+D10*0.08</f>
        <v>891.68449243739133</v>
      </c>
    </row>
    <row r="11" spans="2:9">
      <c r="B11" s="24">
        <v>6</v>
      </c>
      <c r="C11" s="25" t="s">
        <v>414</v>
      </c>
      <c r="D11" s="123">
        <f>D12+D13+D14+D15+D16</f>
        <v>1562.8938799395228</v>
      </c>
      <c r="E11" s="123">
        <f>E12+E13+E14+E15+E16</f>
        <v>1348</v>
      </c>
      <c r="F11" s="123">
        <f>F12+F13+F14+F15+F16</f>
        <v>125.03151039516182</v>
      </c>
    </row>
    <row r="12" spans="2:9">
      <c r="B12" s="20">
        <v>7</v>
      </c>
      <c r="C12" s="267" t="s">
        <v>14</v>
      </c>
      <c r="D12" s="121">
        <v>886.09977893952282</v>
      </c>
      <c r="E12" s="121">
        <v>720</v>
      </c>
      <c r="F12" s="121">
        <f>+D12*0.08</f>
        <v>70.887982315161821</v>
      </c>
      <c r="H12" s="2" t="s">
        <v>6</v>
      </c>
    </row>
    <row r="13" spans="2:9">
      <c r="B13" s="20">
        <v>8</v>
      </c>
      <c r="C13" s="267" t="s">
        <v>15</v>
      </c>
      <c r="D13" s="121"/>
      <c r="E13" s="121"/>
      <c r="F13" s="121"/>
    </row>
    <row r="14" spans="2:9">
      <c r="B14" s="20" t="s">
        <v>418</v>
      </c>
      <c r="C14" s="2" t="s">
        <v>415</v>
      </c>
      <c r="D14" s="121"/>
      <c r="E14" s="121"/>
      <c r="F14" s="121"/>
    </row>
    <row r="15" spans="2:9">
      <c r="B15" s="20" t="s">
        <v>419</v>
      </c>
      <c r="C15" s="2" t="s">
        <v>416</v>
      </c>
      <c r="D15" s="121">
        <v>676.79410099999996</v>
      </c>
      <c r="E15" s="121">
        <v>628</v>
      </c>
      <c r="F15" s="121">
        <f>+D15*0.08</f>
        <v>54.143528079999996</v>
      </c>
    </row>
    <row r="16" spans="2:9">
      <c r="B16" s="20">
        <v>9</v>
      </c>
      <c r="C16" s="267" t="s">
        <v>417</v>
      </c>
      <c r="D16" s="121"/>
      <c r="E16" s="121"/>
      <c r="F16" s="121"/>
    </row>
    <row r="17" spans="2:6">
      <c r="B17" s="21">
        <v>15</v>
      </c>
      <c r="C17" s="13" t="s">
        <v>10</v>
      </c>
      <c r="D17" s="124"/>
      <c r="E17" s="124"/>
      <c r="F17" s="124"/>
    </row>
    <row r="18" spans="2:6">
      <c r="B18" s="24">
        <v>16</v>
      </c>
      <c r="C18" s="25" t="s">
        <v>421</v>
      </c>
      <c r="D18" s="123"/>
      <c r="E18" s="123"/>
      <c r="F18" s="123"/>
    </row>
    <row r="19" spans="2:6">
      <c r="B19" s="20">
        <v>17</v>
      </c>
      <c r="C19" s="267" t="s">
        <v>422</v>
      </c>
      <c r="D19" s="121"/>
      <c r="E19" s="121"/>
      <c r="F19" s="121"/>
    </row>
    <row r="20" spans="2:6">
      <c r="B20" s="20">
        <v>18</v>
      </c>
      <c r="C20" s="267" t="s">
        <v>423</v>
      </c>
      <c r="D20" s="121"/>
      <c r="E20" s="121"/>
      <c r="F20" s="121"/>
    </row>
    <row r="21" spans="2:6">
      <c r="B21" s="20">
        <v>19</v>
      </c>
      <c r="C21" s="267" t="s">
        <v>424</v>
      </c>
      <c r="D21" s="121"/>
      <c r="E21" s="121"/>
      <c r="F21" s="121"/>
    </row>
    <row r="22" spans="2:6" ht="12.75" customHeight="1">
      <c r="B22" s="20" t="s">
        <v>420</v>
      </c>
      <c r="C22" s="267" t="s">
        <v>425</v>
      </c>
      <c r="D22" s="121"/>
      <c r="E22" s="121"/>
      <c r="F22" s="121"/>
    </row>
    <row r="23" spans="2:6">
      <c r="B23" s="24">
        <v>20</v>
      </c>
      <c r="C23" s="25" t="s">
        <v>426</v>
      </c>
      <c r="D23" s="123">
        <f>+D24+D25</f>
        <v>6538.3764699625299</v>
      </c>
      <c r="E23" s="123">
        <f>+E24+E25</f>
        <v>5975</v>
      </c>
      <c r="F23" s="123">
        <f>+F24+F25</f>
        <v>523.07011759700242</v>
      </c>
    </row>
    <row r="24" spans="2:6">
      <c r="B24" s="20">
        <v>21</v>
      </c>
      <c r="C24" s="267" t="s">
        <v>14</v>
      </c>
      <c r="D24" s="121">
        <v>6538.3764699625299</v>
      </c>
      <c r="E24" s="121">
        <v>5975</v>
      </c>
      <c r="F24" s="121">
        <f>+D24*0.08</f>
        <v>523.07011759700242</v>
      </c>
    </row>
    <row r="25" spans="2:6">
      <c r="B25" s="20">
        <v>22</v>
      </c>
      <c r="C25" s="267" t="s">
        <v>17</v>
      </c>
      <c r="D25" s="121"/>
      <c r="E25" s="121"/>
      <c r="F25" s="121"/>
    </row>
    <row r="26" spans="2:6">
      <c r="B26" s="21" t="s">
        <v>427</v>
      </c>
      <c r="C26" s="13" t="s">
        <v>11</v>
      </c>
      <c r="D26" s="125"/>
      <c r="E26" s="125"/>
      <c r="F26" s="125"/>
    </row>
    <row r="27" spans="2:6">
      <c r="B27" s="24">
        <v>23</v>
      </c>
      <c r="C27" s="25" t="s">
        <v>12</v>
      </c>
      <c r="D27" s="123">
        <f>+D28+D29+D30</f>
        <v>6707.7882636137492</v>
      </c>
      <c r="E27" s="123">
        <f>+E28+E29+E30</f>
        <v>6708</v>
      </c>
      <c r="F27" s="123">
        <f>+F28+F29+F30</f>
        <v>536.62306108909991</v>
      </c>
    </row>
    <row r="28" spans="2:6">
      <c r="B28" s="20" t="s">
        <v>428</v>
      </c>
      <c r="C28" s="267" t="s">
        <v>18</v>
      </c>
      <c r="D28" s="121"/>
      <c r="E28" s="121"/>
      <c r="F28" s="121"/>
    </row>
    <row r="29" spans="2:6">
      <c r="B29" s="20" t="s">
        <v>429</v>
      </c>
      <c r="C29" s="267" t="s">
        <v>16</v>
      </c>
      <c r="D29" s="121">
        <v>6707.7882636137492</v>
      </c>
      <c r="E29" s="121">
        <v>6708</v>
      </c>
      <c r="F29" s="121">
        <f>+D29*0.08</f>
        <v>536.62306108909991</v>
      </c>
    </row>
    <row r="30" spans="2:6">
      <c r="B30" s="20" t="s">
        <v>430</v>
      </c>
      <c r="C30" s="267" t="s">
        <v>19</v>
      </c>
      <c r="D30" s="121"/>
      <c r="E30" s="121"/>
      <c r="F30" s="121"/>
    </row>
    <row r="31" spans="2:6">
      <c r="B31" s="20">
        <v>24</v>
      </c>
      <c r="C31" s="267" t="s">
        <v>20</v>
      </c>
      <c r="D31" s="121">
        <v>2781.8497900547941</v>
      </c>
      <c r="E31" s="121">
        <v>2770</v>
      </c>
      <c r="F31" s="121">
        <f>+D31*0.08</f>
        <v>222.54798320438354</v>
      </c>
    </row>
    <row r="32" spans="2:6" ht="13.5" thickBot="1">
      <c r="B32" s="22">
        <v>29</v>
      </c>
      <c r="C32" s="23" t="s">
        <v>8</v>
      </c>
      <c r="D32" s="126">
        <f>+D5+D11+D17+D18+D23+D26+D27+D31</f>
        <v>57799.42104020861</v>
      </c>
      <c r="E32" s="126">
        <f>+E5+E11+E17+E18+E23+E26+E27+E31</f>
        <v>56500</v>
      </c>
      <c r="F32" s="126">
        <f>+F5+F11+F17+F18+F23+F26+F27+F31</f>
        <v>4623.9536832166887</v>
      </c>
    </row>
  </sheetData>
  <mergeCells count="3">
    <mergeCell ref="B2:D2"/>
    <mergeCell ref="B3:C4"/>
    <mergeCell ref="D3:E3"/>
  </mergeCells>
  <pageMargins left="0.7" right="0.7" top="0.75" bottom="0.75" header="0.3" footer="0.3"/>
  <pageSetup paperSize="9" orientation="landscape" r:id="rId1"/>
  <ignoredErrors>
    <ignoredError sqref="F11"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BA04-C150-4ADB-B4C0-C3BA7CD06174}">
  <sheetPr>
    <tabColor theme="0"/>
  </sheetPr>
  <dimension ref="A1:Q33"/>
  <sheetViews>
    <sheetView workbookViewId="0"/>
  </sheetViews>
  <sheetFormatPr defaultColWidth="9.140625" defaultRowHeight="12.75"/>
  <cols>
    <col min="1" max="1" width="3.7109375" style="31" customWidth="1"/>
    <col min="2" max="2" width="41.28515625" style="31" bestFit="1" customWidth="1"/>
    <col min="3" max="3" width="19.5703125" style="31" customWidth="1"/>
    <col min="4" max="16" width="13.7109375" style="31" customWidth="1"/>
    <col min="17" max="16384" width="9.140625" style="31"/>
  </cols>
  <sheetData>
    <row r="1" spans="1:17" ht="21" customHeight="1">
      <c r="A1" s="19"/>
      <c r="B1" s="19"/>
      <c r="C1" s="19"/>
      <c r="D1" s="19"/>
      <c r="E1" s="19"/>
      <c r="F1" s="19"/>
      <c r="G1" s="19"/>
      <c r="H1" s="19"/>
    </row>
    <row r="2" spans="1:17" ht="48" customHeight="1">
      <c r="A2" s="30"/>
      <c r="B2" s="453" t="s">
        <v>766</v>
      </c>
      <c r="C2" s="453"/>
      <c r="D2" s="453"/>
      <c r="E2" s="453"/>
      <c r="F2" s="453"/>
      <c r="G2" s="453"/>
      <c r="H2" s="453"/>
      <c r="I2" s="453"/>
    </row>
    <row r="3" spans="1:17" ht="31.5" customHeight="1">
      <c r="A3" s="61"/>
      <c r="B3" s="365" t="s">
        <v>792</v>
      </c>
      <c r="C3" s="510" t="s">
        <v>42</v>
      </c>
      <c r="D3" s="512" t="s">
        <v>778</v>
      </c>
      <c r="E3" s="512"/>
      <c r="F3" s="512"/>
      <c r="G3" s="512"/>
      <c r="H3" s="512"/>
      <c r="I3" s="512"/>
      <c r="J3" s="512"/>
      <c r="K3" s="512"/>
      <c r="L3" s="512"/>
      <c r="M3" s="512"/>
      <c r="N3" s="512"/>
      <c r="O3" s="502" t="s">
        <v>775</v>
      </c>
      <c r="P3" s="457"/>
    </row>
    <row r="4" spans="1:17" ht="33.75" customHeight="1">
      <c r="A4" s="61"/>
      <c r="B4" s="366"/>
      <c r="C4" s="510"/>
      <c r="D4" s="513" t="s">
        <v>782</v>
      </c>
      <c r="E4" s="516"/>
      <c r="F4" s="516"/>
      <c r="G4" s="516"/>
      <c r="H4" s="516"/>
      <c r="I4" s="516"/>
      <c r="J4" s="516"/>
      <c r="K4" s="516"/>
      <c r="L4" s="514"/>
      <c r="M4" s="513" t="s">
        <v>779</v>
      </c>
      <c r="N4" s="514"/>
      <c r="O4" s="511" t="s">
        <v>777</v>
      </c>
      <c r="P4" s="511" t="s">
        <v>776</v>
      </c>
    </row>
    <row r="5" spans="1:17" ht="23.25" customHeight="1">
      <c r="A5" s="61"/>
      <c r="B5" s="366"/>
      <c r="C5" s="510"/>
      <c r="D5" s="511" t="s">
        <v>783</v>
      </c>
      <c r="E5" s="511" t="s">
        <v>784</v>
      </c>
      <c r="F5" s="319"/>
      <c r="G5" s="317"/>
      <c r="H5" s="320"/>
      <c r="I5" s="511" t="s">
        <v>788</v>
      </c>
      <c r="J5" s="319"/>
      <c r="K5" s="319"/>
      <c r="L5" s="319"/>
      <c r="M5" s="515" t="s">
        <v>780</v>
      </c>
      <c r="N5" s="515" t="s">
        <v>781</v>
      </c>
      <c r="O5" s="502"/>
      <c r="P5" s="502"/>
    </row>
    <row r="6" spans="1:17" ht="81.75" customHeight="1">
      <c r="A6" s="61"/>
      <c r="B6" s="366" t="s">
        <v>434</v>
      </c>
      <c r="C6" s="510"/>
      <c r="D6" s="502"/>
      <c r="E6" s="502"/>
      <c r="F6" s="318" t="s">
        <v>785</v>
      </c>
      <c r="G6" s="364" t="s">
        <v>786</v>
      </c>
      <c r="H6" s="318" t="s">
        <v>787</v>
      </c>
      <c r="I6" s="502"/>
      <c r="J6" s="318" t="s">
        <v>789</v>
      </c>
      <c r="K6" s="318" t="s">
        <v>790</v>
      </c>
      <c r="L6" s="318" t="s">
        <v>791</v>
      </c>
      <c r="M6" s="510"/>
      <c r="N6" s="510"/>
      <c r="O6" s="502"/>
      <c r="P6" s="502"/>
    </row>
    <row r="7" spans="1:17">
      <c r="A7" s="50"/>
      <c r="B7" s="26" t="s">
        <v>178</v>
      </c>
      <c r="C7" s="367"/>
      <c r="D7" s="359"/>
      <c r="E7" s="359"/>
      <c r="F7" s="360"/>
      <c r="G7" s="359"/>
      <c r="H7" s="361"/>
      <c r="I7" s="359"/>
      <c r="J7" s="360"/>
      <c r="K7" s="359"/>
      <c r="L7" s="359"/>
      <c r="M7" s="360"/>
      <c r="N7" s="360"/>
      <c r="O7" s="359"/>
      <c r="P7" s="359"/>
      <c r="Q7" s="37"/>
    </row>
    <row r="8" spans="1:17">
      <c r="A8" s="50"/>
      <c r="B8" s="26" t="s">
        <v>22</v>
      </c>
      <c r="C8" s="367"/>
      <c r="D8" s="359"/>
      <c r="E8" s="359"/>
      <c r="F8" s="360"/>
      <c r="G8" s="359"/>
      <c r="H8" s="361"/>
      <c r="I8" s="359"/>
      <c r="J8" s="360"/>
      <c r="K8" s="359"/>
      <c r="L8" s="359"/>
      <c r="M8" s="360"/>
      <c r="N8" s="360"/>
      <c r="O8" s="359"/>
      <c r="P8" s="359"/>
      <c r="Q8" s="37"/>
    </row>
    <row r="9" spans="1:17">
      <c r="A9" s="50"/>
      <c r="B9" s="26" t="s">
        <v>23</v>
      </c>
      <c r="C9" s="368"/>
      <c r="D9" s="359"/>
      <c r="E9" s="359"/>
      <c r="F9" s="360"/>
      <c r="G9" s="359"/>
      <c r="H9" s="361"/>
      <c r="I9" s="359"/>
      <c r="J9" s="360"/>
      <c r="K9" s="359"/>
      <c r="L9" s="359"/>
      <c r="M9" s="360"/>
      <c r="N9" s="360"/>
      <c r="O9" s="359"/>
      <c r="P9" s="359"/>
      <c r="Q9" s="37"/>
    </row>
    <row r="10" spans="1:17">
      <c r="A10" s="50"/>
      <c r="B10" s="362" t="s">
        <v>767</v>
      </c>
      <c r="C10" s="368"/>
      <c r="D10" s="359"/>
      <c r="E10" s="359"/>
      <c r="F10" s="360"/>
      <c r="G10" s="359"/>
      <c r="H10" s="361"/>
      <c r="I10" s="359"/>
      <c r="J10" s="360"/>
      <c r="K10" s="359"/>
      <c r="L10" s="359"/>
      <c r="M10" s="360"/>
      <c r="N10" s="360"/>
      <c r="O10" s="359"/>
      <c r="P10" s="359"/>
      <c r="Q10" s="37"/>
    </row>
    <row r="11" spans="1:17">
      <c r="A11" s="49"/>
      <c r="B11" s="362" t="s">
        <v>768</v>
      </c>
      <c r="C11" s="367"/>
      <c r="D11" s="359"/>
      <c r="E11" s="359"/>
      <c r="F11" s="360"/>
      <c r="G11" s="359"/>
      <c r="H11" s="361"/>
      <c r="I11" s="359"/>
      <c r="J11" s="360"/>
      <c r="K11" s="359"/>
      <c r="L11" s="359"/>
      <c r="M11" s="360"/>
      <c r="N11" s="360"/>
      <c r="O11" s="359"/>
      <c r="P11" s="359"/>
      <c r="Q11" s="37"/>
    </row>
    <row r="12" spans="1:17">
      <c r="A12" s="50"/>
      <c r="B12" s="362" t="s">
        <v>769</v>
      </c>
      <c r="C12" s="367"/>
      <c r="D12" s="359"/>
      <c r="E12" s="359"/>
      <c r="F12" s="360"/>
      <c r="G12" s="359"/>
      <c r="H12" s="361"/>
      <c r="I12" s="359"/>
      <c r="J12" s="360"/>
      <c r="K12" s="359"/>
      <c r="L12" s="359"/>
      <c r="M12" s="360"/>
      <c r="N12" s="360"/>
      <c r="O12" s="359"/>
      <c r="P12" s="359"/>
      <c r="Q12" s="37"/>
    </row>
    <row r="13" spans="1:17">
      <c r="B13" s="37" t="s">
        <v>24</v>
      </c>
      <c r="C13" s="417">
        <v>30084.466759550596</v>
      </c>
      <c r="D13" s="361">
        <v>8.7578503698930915E-2</v>
      </c>
      <c r="E13" s="361">
        <v>0.11947279554345057</v>
      </c>
      <c r="F13" s="361">
        <v>0.1114337901090254</v>
      </c>
      <c r="G13" s="361"/>
      <c r="H13" s="361">
        <v>8.0390054344251713E-3</v>
      </c>
      <c r="I13" s="359"/>
      <c r="J13" s="359"/>
      <c r="K13" s="359"/>
      <c r="L13" s="359"/>
      <c r="M13" s="359"/>
      <c r="N13" s="359"/>
      <c r="O13" s="359">
        <v>5816.4008103661326</v>
      </c>
      <c r="P13" s="359">
        <v>5816.4008103661326</v>
      </c>
      <c r="Q13" s="37"/>
    </row>
    <row r="14" spans="1:17">
      <c r="B14" s="363" t="s">
        <v>770</v>
      </c>
      <c r="C14" s="417">
        <v>432.22176536800015</v>
      </c>
      <c r="D14" s="361">
        <v>2.0993673860969881E-3</v>
      </c>
      <c r="E14" s="361">
        <v>0.34908880134463749</v>
      </c>
      <c r="F14" s="361">
        <v>0.34560695572529521</v>
      </c>
      <c r="G14" s="361"/>
      <c r="H14" s="361">
        <v>3.4818456193423195E-3</v>
      </c>
      <c r="I14" s="359"/>
      <c r="J14" s="359"/>
      <c r="K14" s="359"/>
      <c r="L14" s="359"/>
      <c r="M14" s="359"/>
      <c r="N14" s="359"/>
      <c r="O14" s="359">
        <v>111.9200299885151</v>
      </c>
      <c r="P14" s="359">
        <v>111.9200299885151</v>
      </c>
      <c r="Q14" s="37"/>
    </row>
    <row r="15" spans="1:17">
      <c r="B15" s="363" t="s">
        <v>771</v>
      </c>
      <c r="C15" s="418">
        <v>11439.379027736552</v>
      </c>
      <c r="D15" s="361">
        <v>3.0218930163225027E-3</v>
      </c>
      <c r="E15" s="361">
        <v>0.2893049786205884</v>
      </c>
      <c r="F15" s="361">
        <v>0.28000185133583361</v>
      </c>
      <c r="G15" s="361"/>
      <c r="H15" s="361">
        <v>9.3031272847547905E-3</v>
      </c>
      <c r="I15" s="359"/>
      <c r="J15" s="359"/>
      <c r="K15" s="359"/>
      <c r="L15" s="359"/>
      <c r="M15" s="359"/>
      <c r="N15" s="359"/>
      <c r="O15" s="359">
        <v>2460.2101936231302</v>
      </c>
      <c r="P15" s="359">
        <v>2460.2101936231302</v>
      </c>
      <c r="Q15" s="37"/>
    </row>
    <row r="16" spans="1:17">
      <c r="B16" s="363" t="s">
        <v>772</v>
      </c>
      <c r="C16" s="418"/>
      <c r="D16" s="361"/>
      <c r="E16" s="361"/>
      <c r="F16" s="361"/>
      <c r="G16" s="361"/>
      <c r="H16" s="361"/>
      <c r="I16" s="359"/>
      <c r="J16" s="359"/>
      <c r="K16" s="359"/>
      <c r="L16" s="359"/>
      <c r="M16" s="359"/>
      <c r="N16" s="359"/>
      <c r="O16" s="359"/>
      <c r="P16" s="359"/>
      <c r="Q16" s="37"/>
    </row>
    <row r="17" spans="2:17">
      <c r="B17" s="363" t="s">
        <v>773</v>
      </c>
      <c r="C17" s="417">
        <v>745.90146837399891</v>
      </c>
      <c r="D17" s="361">
        <v>0.11456406034241734</v>
      </c>
      <c r="E17" s="361">
        <v>5.0690825387288635E-3</v>
      </c>
      <c r="F17" s="361">
        <v>0</v>
      </c>
      <c r="G17" s="361"/>
      <c r="H17" s="361">
        <v>5.0690825387288635E-3</v>
      </c>
      <c r="I17" s="359"/>
      <c r="J17" s="359"/>
      <c r="K17" s="359"/>
      <c r="L17" s="359"/>
      <c r="M17" s="359"/>
      <c r="N17" s="359"/>
      <c r="O17" s="359">
        <v>173.56408099414955</v>
      </c>
      <c r="P17" s="359">
        <v>173.56408099414955</v>
      </c>
      <c r="Q17" s="37"/>
    </row>
    <row r="18" spans="2:17">
      <c r="B18" s="363" t="s">
        <v>774</v>
      </c>
      <c r="C18" s="418">
        <v>17466.964498072044</v>
      </c>
      <c r="D18" s="361">
        <v>0.14391871644062576</v>
      </c>
      <c r="E18" s="361">
        <v>7.4507065645722896E-3</v>
      </c>
      <c r="F18" s="361">
        <v>0</v>
      </c>
      <c r="G18" s="361"/>
      <c r="H18" s="361">
        <v>7.4507065645722896E-3</v>
      </c>
      <c r="I18" s="359"/>
      <c r="J18" s="359"/>
      <c r="K18" s="359"/>
      <c r="L18" s="359"/>
      <c r="M18" s="359"/>
      <c r="N18" s="359"/>
      <c r="O18" s="359">
        <v>3070.7065057603381</v>
      </c>
      <c r="P18" s="359">
        <v>3070.7065057603381</v>
      </c>
      <c r="Q18" s="37"/>
    </row>
    <row r="19" spans="2:17" ht="13.5" thickBot="1">
      <c r="B19" s="39" t="s">
        <v>8</v>
      </c>
      <c r="C19" s="419">
        <v>30084.466759550596</v>
      </c>
      <c r="D19" s="370">
        <v>8.7578503698930915E-2</v>
      </c>
      <c r="E19" s="370">
        <v>0.11947279554345057</v>
      </c>
      <c r="F19" s="370">
        <v>0.1114337901090254</v>
      </c>
      <c r="G19" s="370"/>
      <c r="H19" s="370">
        <v>8.0390054344251713E-3</v>
      </c>
      <c r="I19" s="369"/>
      <c r="J19" s="369"/>
      <c r="K19" s="369"/>
      <c r="L19" s="369"/>
      <c r="M19" s="369"/>
      <c r="N19" s="369"/>
      <c r="O19" s="369">
        <v>5816.4008103661326</v>
      </c>
      <c r="P19" s="369">
        <v>5816.4008103661326</v>
      </c>
      <c r="Q19" s="37"/>
    </row>
    <row r="20" spans="2:17">
      <c r="B20" s="37"/>
      <c r="C20" s="321"/>
      <c r="D20" s="38"/>
      <c r="E20" s="38"/>
      <c r="F20" s="77"/>
      <c r="G20" s="38"/>
      <c r="H20" s="79"/>
      <c r="I20" s="38"/>
      <c r="J20" s="77"/>
      <c r="K20" s="38"/>
      <c r="L20" s="38"/>
      <c r="M20" s="77"/>
      <c r="N20" s="77"/>
      <c r="O20" s="38"/>
      <c r="P20" s="38"/>
      <c r="Q20" s="37"/>
    </row>
    <row r="21" spans="2:17">
      <c r="B21" s="37"/>
      <c r="C21" s="358"/>
      <c r="D21" s="38"/>
      <c r="E21" s="38"/>
      <c r="F21" s="77"/>
      <c r="G21" s="38"/>
      <c r="H21" s="79"/>
      <c r="I21" s="38"/>
      <c r="J21" s="77"/>
      <c r="K21" s="38"/>
      <c r="L21" s="38"/>
      <c r="M21" s="77"/>
      <c r="N21" s="77"/>
      <c r="O21" s="38"/>
      <c r="P21" s="38"/>
      <c r="Q21" s="37"/>
    </row>
    <row r="22" spans="2:17">
      <c r="B22" s="37"/>
      <c r="C22" s="358"/>
      <c r="D22" s="38"/>
      <c r="E22" s="38"/>
      <c r="F22" s="77"/>
      <c r="G22" s="38"/>
      <c r="H22" s="79"/>
      <c r="I22" s="38"/>
      <c r="J22" s="77"/>
      <c r="K22" s="38"/>
      <c r="L22" s="38"/>
      <c r="M22" s="77"/>
      <c r="N22" s="77"/>
      <c r="O22" s="38"/>
      <c r="P22" s="38"/>
      <c r="Q22" s="37"/>
    </row>
    <row r="23" spans="2:17" ht="31.5" customHeight="1">
      <c r="B23" s="365" t="s">
        <v>793</v>
      </c>
      <c r="C23" s="510" t="s">
        <v>42</v>
      </c>
      <c r="D23" s="512" t="s">
        <v>778</v>
      </c>
      <c r="E23" s="512"/>
      <c r="F23" s="512"/>
      <c r="G23" s="512"/>
      <c r="H23" s="512"/>
      <c r="I23" s="512"/>
      <c r="J23" s="512"/>
      <c r="K23" s="512"/>
      <c r="L23" s="512"/>
      <c r="M23" s="512"/>
      <c r="N23" s="512"/>
      <c r="O23" s="502" t="s">
        <v>775</v>
      </c>
      <c r="P23" s="457"/>
      <c r="Q23" s="37"/>
    </row>
    <row r="24" spans="2:17" ht="33.75" customHeight="1">
      <c r="B24" s="65"/>
      <c r="C24" s="510"/>
      <c r="D24" s="513" t="s">
        <v>782</v>
      </c>
      <c r="E24" s="516"/>
      <c r="F24" s="516"/>
      <c r="G24" s="516"/>
      <c r="H24" s="516"/>
      <c r="I24" s="516"/>
      <c r="J24" s="516"/>
      <c r="K24" s="516"/>
      <c r="L24" s="514"/>
      <c r="M24" s="513" t="s">
        <v>779</v>
      </c>
      <c r="N24" s="514"/>
      <c r="O24" s="511" t="s">
        <v>777</v>
      </c>
      <c r="P24" s="511" t="s">
        <v>776</v>
      </c>
      <c r="Q24" s="37"/>
    </row>
    <row r="25" spans="2:17" ht="23.25" customHeight="1">
      <c r="B25" s="65"/>
      <c r="C25" s="510"/>
      <c r="D25" s="511" t="s">
        <v>783</v>
      </c>
      <c r="E25" s="511" t="s">
        <v>784</v>
      </c>
      <c r="F25" s="319"/>
      <c r="G25" s="317"/>
      <c r="H25" s="320"/>
      <c r="I25" s="511" t="s">
        <v>788</v>
      </c>
      <c r="J25" s="319"/>
      <c r="K25" s="319"/>
      <c r="L25" s="319"/>
      <c r="M25" s="515" t="s">
        <v>780</v>
      </c>
      <c r="N25" s="515" t="s">
        <v>781</v>
      </c>
      <c r="O25" s="502"/>
      <c r="P25" s="502"/>
      <c r="Q25" s="37"/>
    </row>
    <row r="26" spans="2:17" ht="81.75" customHeight="1">
      <c r="B26" s="366" t="s">
        <v>434</v>
      </c>
      <c r="C26" s="510"/>
      <c r="D26" s="502"/>
      <c r="E26" s="502"/>
      <c r="F26" s="318" t="s">
        <v>785</v>
      </c>
      <c r="G26" s="364" t="s">
        <v>786</v>
      </c>
      <c r="H26" s="318" t="s">
        <v>787</v>
      </c>
      <c r="I26" s="502"/>
      <c r="J26" s="318" t="s">
        <v>789</v>
      </c>
      <c r="K26" s="318" t="s">
        <v>790</v>
      </c>
      <c r="L26" s="318" t="s">
        <v>791</v>
      </c>
      <c r="M26" s="510"/>
      <c r="N26" s="510"/>
      <c r="O26" s="502"/>
      <c r="P26" s="502"/>
    </row>
    <row r="27" spans="2:17">
      <c r="B27" s="26" t="s">
        <v>178</v>
      </c>
      <c r="C27" s="367"/>
      <c r="D27" s="359"/>
      <c r="E27" s="359"/>
      <c r="F27" s="360"/>
      <c r="G27" s="359"/>
      <c r="H27" s="361"/>
      <c r="I27" s="359"/>
      <c r="J27" s="360"/>
      <c r="K27" s="359"/>
      <c r="L27" s="359"/>
      <c r="M27" s="360"/>
      <c r="N27" s="360"/>
      <c r="O27" s="359"/>
      <c r="P27" s="359"/>
    </row>
    <row r="28" spans="2:17">
      <c r="B28" s="26" t="s">
        <v>22</v>
      </c>
      <c r="C28" s="367"/>
      <c r="D28" s="359"/>
      <c r="E28" s="359"/>
      <c r="F28" s="360"/>
      <c r="G28" s="359"/>
      <c r="H28" s="361"/>
      <c r="I28" s="359"/>
      <c r="J28" s="360"/>
      <c r="K28" s="359"/>
      <c r="L28" s="359"/>
      <c r="M28" s="360"/>
      <c r="N28" s="360"/>
      <c r="O28" s="359"/>
      <c r="P28" s="359"/>
    </row>
    <row r="29" spans="2:17">
      <c r="B29" s="26" t="s">
        <v>23</v>
      </c>
      <c r="C29" s="418">
        <v>80028.416792959339</v>
      </c>
      <c r="D29" s="361">
        <v>0.33899145854170082</v>
      </c>
      <c r="E29" s="361">
        <v>7.544730510257695E-3</v>
      </c>
      <c r="F29" s="361">
        <v>7.544730510257695E-3</v>
      </c>
      <c r="G29" s="361"/>
      <c r="H29" s="361">
        <v>0</v>
      </c>
      <c r="I29" s="359"/>
      <c r="J29" s="359"/>
      <c r="K29" s="359"/>
      <c r="L29" s="359"/>
      <c r="M29" s="359"/>
      <c r="N29" s="359"/>
      <c r="O29" s="359">
        <v>20691.031972047676</v>
      </c>
      <c r="P29" s="359">
        <v>20691.031972047676</v>
      </c>
    </row>
    <row r="30" spans="2:17">
      <c r="B30" s="362" t="s">
        <v>767</v>
      </c>
      <c r="C30" s="418">
        <v>26022.501595421178</v>
      </c>
      <c r="D30" s="361">
        <v>4.9003064699388969E-2</v>
      </c>
      <c r="E30" s="361">
        <v>1.7841673972199153E-2</v>
      </c>
      <c r="F30" s="361">
        <v>1.7841673972199153E-2</v>
      </c>
      <c r="G30" s="361"/>
      <c r="H30" s="361">
        <v>0</v>
      </c>
      <c r="I30" s="359"/>
      <c r="J30" s="359"/>
      <c r="K30" s="359"/>
      <c r="L30" s="359"/>
      <c r="M30" s="359"/>
      <c r="N30" s="359"/>
      <c r="O30" s="359">
        <v>8881.9773396401797</v>
      </c>
      <c r="P30" s="359">
        <v>8881.9773396401797</v>
      </c>
    </row>
    <row r="31" spans="2:17">
      <c r="B31" s="362" t="s">
        <v>768</v>
      </c>
      <c r="C31" s="417"/>
      <c r="D31" s="361"/>
      <c r="E31" s="361"/>
      <c r="F31" s="361"/>
      <c r="G31" s="361"/>
      <c r="H31" s="361"/>
      <c r="I31" s="359"/>
      <c r="J31" s="359"/>
      <c r="K31" s="359"/>
      <c r="L31" s="359"/>
      <c r="M31" s="359"/>
      <c r="N31" s="359"/>
      <c r="O31" s="359"/>
      <c r="P31" s="359"/>
    </row>
    <row r="32" spans="2:17">
      <c r="B32" s="362" t="s">
        <v>769</v>
      </c>
      <c r="C32" s="417">
        <v>54005.915197538161</v>
      </c>
      <c r="D32" s="361">
        <v>0.47872103101192232</v>
      </c>
      <c r="E32" s="361">
        <v>2.5831957101113789E-3</v>
      </c>
      <c r="F32" s="361">
        <v>2.5831957101113789E-3</v>
      </c>
      <c r="G32" s="361"/>
      <c r="H32" s="361">
        <v>0</v>
      </c>
      <c r="I32" s="359"/>
      <c r="J32" s="359"/>
      <c r="K32" s="359"/>
      <c r="L32" s="359"/>
      <c r="M32" s="359"/>
      <c r="N32" s="359"/>
      <c r="O32" s="359">
        <v>11809.054632407495</v>
      </c>
      <c r="P32" s="359">
        <v>11809.054632407495</v>
      </c>
    </row>
    <row r="33" spans="2:16" ht="13.5" thickBot="1">
      <c r="B33" s="39" t="s">
        <v>8</v>
      </c>
      <c r="C33" s="419">
        <v>80028.416792959339</v>
      </c>
      <c r="D33" s="370">
        <v>0.33899145854170082</v>
      </c>
      <c r="E33" s="370">
        <v>7.544730510257695E-3</v>
      </c>
      <c r="F33" s="370">
        <v>7.544730510257695E-3</v>
      </c>
      <c r="G33" s="370"/>
      <c r="H33" s="370">
        <v>0</v>
      </c>
      <c r="I33" s="369"/>
      <c r="J33" s="369"/>
      <c r="K33" s="369"/>
      <c r="L33" s="369"/>
      <c r="M33" s="369"/>
      <c r="N33" s="369"/>
      <c r="O33" s="369">
        <v>20691.031972047676</v>
      </c>
      <c r="P33" s="369">
        <v>20691.031972047676</v>
      </c>
    </row>
  </sheetData>
  <mergeCells count="25">
    <mergeCell ref="C23:C26"/>
    <mergeCell ref="D23:N23"/>
    <mergeCell ref="O23:P23"/>
    <mergeCell ref="D24:L24"/>
    <mergeCell ref="M24:N24"/>
    <mergeCell ref="O24:O26"/>
    <mergeCell ref="P24:P26"/>
    <mergeCell ref="D25:D26"/>
    <mergeCell ref="E25:E26"/>
    <mergeCell ref="I25:I26"/>
    <mergeCell ref="M25:M26"/>
    <mergeCell ref="N25:N26"/>
    <mergeCell ref="B2:I2"/>
    <mergeCell ref="C3:C6"/>
    <mergeCell ref="O3:P3"/>
    <mergeCell ref="P4:P6"/>
    <mergeCell ref="O4:O6"/>
    <mergeCell ref="D3:N3"/>
    <mergeCell ref="M4:N4"/>
    <mergeCell ref="M5:M6"/>
    <mergeCell ref="N5:N6"/>
    <mergeCell ref="D4:L4"/>
    <mergeCell ref="D5:D6"/>
    <mergeCell ref="E5:E6"/>
    <mergeCell ref="I5:I6"/>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48">
    <tabColor theme="0"/>
  </sheetPr>
  <dimension ref="A1:I12"/>
  <sheetViews>
    <sheetView workbookViewId="0">
      <selection activeCell="D12" sqref="D12"/>
    </sheetView>
  </sheetViews>
  <sheetFormatPr defaultColWidth="9.140625" defaultRowHeight="12.75"/>
  <cols>
    <col min="1" max="1" width="3.7109375" style="31" customWidth="1"/>
    <col min="2" max="2" width="9.140625" style="31"/>
    <col min="3" max="3" width="66.140625" style="31" bestFit="1" customWidth="1"/>
    <col min="4" max="5" width="17.85546875" style="31" customWidth="1"/>
    <col min="6" max="16384" width="9.140625" style="31"/>
  </cols>
  <sheetData>
    <row r="1" spans="1:9" ht="21" customHeight="1">
      <c r="A1" s="19"/>
      <c r="B1" s="19"/>
      <c r="C1" s="19"/>
      <c r="D1" s="19"/>
      <c r="E1" s="19"/>
      <c r="F1" s="19"/>
      <c r="G1" s="19"/>
      <c r="H1" s="19"/>
    </row>
    <row r="2" spans="1:9" ht="48" customHeight="1">
      <c r="A2" s="30"/>
      <c r="B2" s="453" t="s">
        <v>81</v>
      </c>
      <c r="C2" s="453"/>
      <c r="D2" s="453"/>
      <c r="E2" s="453"/>
      <c r="F2" s="453"/>
      <c r="G2" s="453"/>
      <c r="H2" s="453"/>
      <c r="I2" s="453"/>
    </row>
    <row r="3" spans="1:9" ht="25.5">
      <c r="A3" s="61"/>
      <c r="B3" s="14" t="s">
        <v>434</v>
      </c>
      <c r="C3" s="10"/>
      <c r="D3" s="36" t="s">
        <v>765</v>
      </c>
      <c r="E3" s="62"/>
      <c r="F3" s="62"/>
      <c r="G3" s="62"/>
      <c r="H3" s="62"/>
    </row>
    <row r="4" spans="1:9" ht="12.75" customHeight="1">
      <c r="A4" s="50"/>
      <c r="B4" s="138">
        <v>1</v>
      </c>
      <c r="C4" s="132" t="s">
        <v>756</v>
      </c>
      <c r="D4" s="133">
        <v>31219</v>
      </c>
      <c r="E4" s="38"/>
      <c r="F4" s="38"/>
      <c r="G4" s="38"/>
      <c r="H4" s="38"/>
      <c r="I4" s="83"/>
    </row>
    <row r="5" spans="1:9" ht="12.75" customHeight="1">
      <c r="A5" s="50"/>
      <c r="B5" s="50">
        <v>2</v>
      </c>
      <c r="C5" s="98" t="s">
        <v>757</v>
      </c>
      <c r="D5" s="131">
        <v>-439</v>
      </c>
      <c r="E5" s="38"/>
      <c r="F5" s="37"/>
      <c r="G5" s="37"/>
      <c r="H5" s="83"/>
      <c r="I5" s="83"/>
    </row>
    <row r="6" spans="1:9" ht="12.75" customHeight="1">
      <c r="A6" s="49"/>
      <c r="B6" s="50">
        <v>3</v>
      </c>
      <c r="C6" s="98" t="s">
        <v>758</v>
      </c>
      <c r="D6" s="131">
        <v>347</v>
      </c>
      <c r="E6" s="38"/>
      <c r="F6" s="48"/>
      <c r="G6" s="48"/>
      <c r="H6" s="83"/>
      <c r="I6" s="83"/>
    </row>
    <row r="7" spans="1:9" ht="12.75" customHeight="1">
      <c r="A7" s="50"/>
      <c r="B7" s="50">
        <v>4</v>
      </c>
      <c r="C7" s="98" t="s">
        <v>759</v>
      </c>
      <c r="D7" s="131"/>
      <c r="E7" s="38"/>
      <c r="F7" s="37"/>
      <c r="G7" s="37"/>
      <c r="H7" s="83"/>
      <c r="I7" s="83"/>
    </row>
    <row r="8" spans="1:9" ht="12.75" customHeight="1">
      <c r="B8" s="50">
        <v>5</v>
      </c>
      <c r="C8" s="98" t="s">
        <v>760</v>
      </c>
      <c r="D8" s="131"/>
      <c r="E8" s="83"/>
      <c r="F8" s="83"/>
      <c r="G8" s="83"/>
      <c r="H8" s="83"/>
      <c r="I8" s="83"/>
    </row>
    <row r="9" spans="1:9" ht="12.75" customHeight="1">
      <c r="B9" s="50">
        <v>6</v>
      </c>
      <c r="C9" s="98" t="s">
        <v>761</v>
      </c>
      <c r="D9" s="131"/>
      <c r="E9" s="83"/>
      <c r="F9" s="83"/>
      <c r="G9" s="83"/>
      <c r="H9" s="83"/>
      <c r="I9" s="83"/>
    </row>
    <row r="10" spans="1:9" ht="12.75" customHeight="1">
      <c r="B10" s="50">
        <v>7</v>
      </c>
      <c r="C10" s="98" t="s">
        <v>762</v>
      </c>
      <c r="D10" s="131">
        <v>0</v>
      </c>
      <c r="E10" s="83"/>
      <c r="F10" s="83"/>
      <c r="G10" s="83"/>
      <c r="H10" s="83"/>
      <c r="I10" s="83"/>
    </row>
    <row r="11" spans="1:9" ht="12.75" customHeight="1">
      <c r="B11" s="50">
        <v>8</v>
      </c>
      <c r="C11" s="98" t="s">
        <v>763</v>
      </c>
      <c r="D11" s="131">
        <v>150</v>
      </c>
      <c r="E11" s="83"/>
      <c r="F11" s="83"/>
      <c r="G11" s="83"/>
      <c r="H11" s="83"/>
      <c r="I11" s="83"/>
    </row>
    <row r="12" spans="1:9" ht="12.75" customHeight="1" thickBot="1">
      <c r="A12" s="135"/>
      <c r="B12" s="136">
        <v>9</v>
      </c>
      <c r="C12" s="137" t="s">
        <v>764</v>
      </c>
      <c r="D12" s="134">
        <f>SUM(D4:D11)</f>
        <v>31277</v>
      </c>
      <c r="E12" s="38"/>
      <c r="F12" s="83"/>
      <c r="G12" s="83"/>
      <c r="H12" s="83"/>
      <c r="I12" s="83"/>
    </row>
  </sheetData>
  <mergeCells count="1">
    <mergeCell ref="B2:I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3"/>
  <dimension ref="A1:O15"/>
  <sheetViews>
    <sheetView workbookViewId="0">
      <selection activeCell="M10" sqref="M10"/>
    </sheetView>
  </sheetViews>
  <sheetFormatPr defaultColWidth="9.140625" defaultRowHeight="12.75"/>
  <cols>
    <col min="1" max="1" width="3.7109375" style="31" customWidth="1"/>
    <col min="2" max="2" width="9.140625" style="31"/>
    <col min="3" max="3" width="53.28515625" style="31" bestFit="1" customWidth="1"/>
    <col min="4" max="4" width="15.5703125" style="31" customWidth="1"/>
    <col min="5" max="5" width="16.140625" style="31" customWidth="1"/>
    <col min="6" max="6" width="14" style="31" customWidth="1"/>
    <col min="7" max="7" width="20.28515625" style="31" customWidth="1"/>
    <col min="8" max="9" width="15.7109375" style="31" customWidth="1"/>
    <col min="10" max="11" width="14" style="31" customWidth="1"/>
    <col min="12" max="16384" width="9.140625" style="31"/>
  </cols>
  <sheetData>
    <row r="1" spans="1:15" ht="21" customHeight="1">
      <c r="A1" s="19"/>
      <c r="B1" s="19"/>
      <c r="C1" s="19"/>
      <c r="D1" s="19"/>
      <c r="E1" s="19"/>
      <c r="F1" s="19"/>
      <c r="G1" s="19"/>
      <c r="H1" s="19"/>
      <c r="I1" s="19"/>
      <c r="J1" s="19"/>
      <c r="K1" s="19"/>
      <c r="L1" s="19"/>
      <c r="M1" s="19"/>
      <c r="N1" s="19"/>
    </row>
    <row r="2" spans="1:15" ht="48" customHeight="1">
      <c r="A2" s="30"/>
      <c r="B2" s="453" t="s">
        <v>82</v>
      </c>
      <c r="C2" s="453"/>
      <c r="D2" s="453"/>
      <c r="E2" s="453"/>
      <c r="F2" s="453"/>
      <c r="G2" s="453"/>
      <c r="H2" s="453"/>
      <c r="I2" s="453"/>
      <c r="J2" s="453"/>
      <c r="K2" s="453"/>
      <c r="L2" s="453"/>
      <c r="M2" s="453"/>
      <c r="N2" s="453"/>
      <c r="O2" s="453"/>
    </row>
    <row r="3" spans="1:15" s="69" customFormat="1" ht="38.25" customHeight="1">
      <c r="A3" s="61"/>
      <c r="B3" s="14" t="s">
        <v>434</v>
      </c>
      <c r="C3" s="10"/>
      <c r="D3" s="11" t="s">
        <v>500</v>
      </c>
      <c r="E3" s="84" t="s">
        <v>501</v>
      </c>
      <c r="F3" s="11" t="s">
        <v>87</v>
      </c>
      <c r="G3" s="11" t="s">
        <v>502</v>
      </c>
      <c r="H3" s="36" t="s">
        <v>503</v>
      </c>
      <c r="I3" s="11" t="s">
        <v>504</v>
      </c>
      <c r="J3" s="36" t="s">
        <v>88</v>
      </c>
      <c r="K3" s="271" t="s">
        <v>505</v>
      </c>
      <c r="L3" s="62"/>
      <c r="M3" s="62"/>
      <c r="N3" s="62"/>
      <c r="O3" s="62"/>
    </row>
    <row r="4" spans="1:15" s="69" customFormat="1">
      <c r="A4" s="50"/>
      <c r="B4" s="50" t="s">
        <v>338</v>
      </c>
      <c r="C4" s="35" t="s">
        <v>506</v>
      </c>
      <c r="D4" s="88"/>
      <c r="E4" s="88"/>
      <c r="F4" s="89"/>
      <c r="G4" s="282" t="s">
        <v>515</v>
      </c>
      <c r="H4" s="88"/>
      <c r="I4" s="88"/>
      <c r="J4" s="38"/>
      <c r="K4" s="38"/>
      <c r="L4" s="38"/>
      <c r="M4" s="38"/>
      <c r="N4" s="38"/>
      <c r="O4" s="38"/>
    </row>
    <row r="5" spans="1:15" s="69" customFormat="1">
      <c r="A5" s="50"/>
      <c r="B5" s="50" t="s">
        <v>340</v>
      </c>
      <c r="C5" s="35" t="s">
        <v>507</v>
      </c>
      <c r="D5" s="88"/>
      <c r="E5" s="88"/>
      <c r="F5" s="89"/>
      <c r="G5" s="282" t="s">
        <v>515</v>
      </c>
      <c r="H5" s="88"/>
      <c r="I5" s="88"/>
      <c r="J5" s="38"/>
      <c r="K5" s="38"/>
      <c r="L5" s="37"/>
      <c r="M5" s="37"/>
      <c r="N5" s="37"/>
      <c r="O5" s="83"/>
    </row>
    <row r="6" spans="1:15" s="69" customFormat="1">
      <c r="A6" s="50"/>
      <c r="B6" s="50">
        <v>1</v>
      </c>
      <c r="C6" s="35" t="s">
        <v>508</v>
      </c>
      <c r="D6" s="88">
        <v>1167.9078930000001</v>
      </c>
      <c r="E6" s="88">
        <v>688.65744800000004</v>
      </c>
      <c r="F6" s="89"/>
      <c r="G6" s="282" t="s">
        <v>515</v>
      </c>
      <c r="H6" s="88">
        <v>2869.357884</v>
      </c>
      <c r="I6" s="88">
        <v>2588.743035</v>
      </c>
      <c r="J6" s="38">
        <v>2588.743035</v>
      </c>
      <c r="K6" s="38">
        <v>882.9181229400001</v>
      </c>
      <c r="L6" s="38"/>
      <c r="M6" s="38"/>
      <c r="N6" s="38"/>
    </row>
    <row r="7" spans="1:15" s="69" customFormat="1">
      <c r="A7" s="50"/>
      <c r="B7" s="50">
        <v>2</v>
      </c>
      <c r="C7" s="86" t="s">
        <v>83</v>
      </c>
      <c r="D7" s="90"/>
      <c r="E7" s="90"/>
      <c r="F7" s="38"/>
      <c r="G7" s="38"/>
      <c r="H7" s="38"/>
      <c r="I7" s="38"/>
      <c r="J7" s="38"/>
      <c r="K7" s="38"/>
      <c r="L7" s="19"/>
      <c r="M7" s="19"/>
      <c r="N7" s="19"/>
    </row>
    <row r="8" spans="1:15">
      <c r="B8" s="50" t="s">
        <v>512</v>
      </c>
      <c r="C8" s="167" t="s">
        <v>509</v>
      </c>
      <c r="D8" s="90"/>
      <c r="E8" s="90"/>
      <c r="F8" s="38"/>
      <c r="G8" s="90"/>
      <c r="H8" s="38"/>
      <c r="I8" s="38"/>
      <c r="J8" s="38"/>
      <c r="K8" s="38"/>
    </row>
    <row r="9" spans="1:15">
      <c r="B9" s="50" t="s">
        <v>513</v>
      </c>
      <c r="C9" s="167" t="s">
        <v>510</v>
      </c>
      <c r="D9" s="90"/>
      <c r="E9" s="90"/>
      <c r="F9" s="38"/>
      <c r="G9" s="90"/>
      <c r="H9" s="38"/>
      <c r="I9" s="38"/>
      <c r="J9" s="38"/>
      <c r="K9" s="38"/>
    </row>
    <row r="10" spans="1:15">
      <c r="B10" s="50" t="s">
        <v>514</v>
      </c>
      <c r="C10" s="167" t="s">
        <v>511</v>
      </c>
      <c r="D10" s="90"/>
      <c r="E10" s="90"/>
      <c r="F10" s="38"/>
      <c r="G10" s="90"/>
      <c r="H10" s="38"/>
      <c r="I10" s="38"/>
      <c r="J10" s="38"/>
      <c r="K10" s="38"/>
    </row>
    <row r="11" spans="1:15">
      <c r="B11" s="50">
        <v>3</v>
      </c>
      <c r="C11" s="37" t="s">
        <v>84</v>
      </c>
      <c r="D11" s="90"/>
      <c r="E11" s="90"/>
      <c r="F11" s="90"/>
      <c r="G11" s="90"/>
      <c r="H11" s="38"/>
      <c r="I11" s="38"/>
      <c r="J11" s="38"/>
      <c r="K11" s="38"/>
    </row>
    <row r="12" spans="1:15">
      <c r="B12" s="50">
        <v>4</v>
      </c>
      <c r="C12" s="37" t="s">
        <v>85</v>
      </c>
      <c r="D12" s="90"/>
      <c r="E12" s="90"/>
      <c r="F12" s="90"/>
      <c r="G12" s="90"/>
      <c r="H12" s="38">
        <v>31259.883343000001</v>
      </c>
      <c r="I12" s="38">
        <v>24181.379715999999</v>
      </c>
      <c r="J12" s="38">
        <v>24181.379715999999</v>
      </c>
      <c r="K12" s="38">
        <v>262.36796858000002</v>
      </c>
    </row>
    <row r="13" spans="1:15">
      <c r="B13" s="50">
        <v>5</v>
      </c>
      <c r="C13" s="37" t="s">
        <v>86</v>
      </c>
      <c r="D13" s="90"/>
      <c r="E13" s="90"/>
      <c r="F13" s="90"/>
      <c r="G13" s="90"/>
      <c r="H13" s="38"/>
      <c r="I13" s="38"/>
      <c r="J13" s="38"/>
      <c r="K13" s="38"/>
    </row>
    <row r="14" spans="1:15" s="68" customFormat="1" ht="13.5" thickBot="1">
      <c r="B14" s="85">
        <v>6</v>
      </c>
      <c r="C14" s="39" t="s">
        <v>8</v>
      </c>
      <c r="D14" s="91"/>
      <c r="E14" s="91"/>
      <c r="F14" s="91"/>
      <c r="G14" s="91"/>
      <c r="H14" s="40">
        <v>34129.241226999999</v>
      </c>
      <c r="I14" s="40">
        <v>26770.122750999999</v>
      </c>
      <c r="J14" s="40">
        <v>26770.122750999999</v>
      </c>
      <c r="K14" s="40">
        <v>1145.2860915200001</v>
      </c>
    </row>
    <row r="15" spans="1:15">
      <c r="B15" s="37"/>
      <c r="C15" s="37"/>
      <c r="D15" s="37"/>
      <c r="E15" s="37"/>
      <c r="F15" s="37"/>
      <c r="G15" s="37"/>
      <c r="H15" s="37"/>
      <c r="I15" s="37"/>
      <c r="J15" s="37"/>
      <c r="K15" s="37"/>
    </row>
  </sheetData>
  <mergeCells count="1">
    <mergeCell ref="B2:O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4">
    <tabColor theme="0"/>
  </sheetPr>
  <dimension ref="A1:I11"/>
  <sheetViews>
    <sheetView workbookViewId="0">
      <selection activeCell="G13" sqref="G13"/>
    </sheetView>
  </sheetViews>
  <sheetFormatPr defaultColWidth="9.140625" defaultRowHeight="12.75"/>
  <cols>
    <col min="1" max="1" width="3.7109375" style="31" customWidth="1"/>
    <col min="2" max="2" width="9.140625" style="31"/>
    <col min="3" max="3" width="45.28515625" style="31" customWidth="1"/>
    <col min="4" max="4" width="15.42578125" style="31" customWidth="1"/>
    <col min="5" max="5" width="12.85546875" style="31" customWidth="1"/>
    <col min="6" max="16384" width="9.140625" style="31"/>
  </cols>
  <sheetData>
    <row r="1" spans="1:9" ht="21" customHeight="1">
      <c r="A1" s="19"/>
      <c r="B1" s="19"/>
      <c r="C1" s="19"/>
      <c r="D1" s="19"/>
      <c r="E1" s="19"/>
    </row>
    <row r="2" spans="1:9" ht="48" customHeight="1">
      <c r="A2" s="30"/>
      <c r="B2" s="453" t="s">
        <v>516</v>
      </c>
      <c r="C2" s="453"/>
      <c r="D2" s="453"/>
      <c r="E2" s="453"/>
      <c r="F2" s="453"/>
      <c r="G2" s="453"/>
      <c r="H2" s="453"/>
      <c r="I2" s="453"/>
    </row>
    <row r="3" spans="1:9" ht="26.25" customHeight="1">
      <c r="A3" s="61"/>
      <c r="B3" s="14" t="s">
        <v>434</v>
      </c>
      <c r="C3" s="10"/>
      <c r="D3" s="36" t="s">
        <v>88</v>
      </c>
      <c r="E3" s="36" t="s">
        <v>13</v>
      </c>
      <c r="F3" s="62"/>
      <c r="G3" s="62"/>
      <c r="H3" s="62"/>
      <c r="I3" s="62"/>
    </row>
    <row r="4" spans="1:9" ht="12.75" customHeight="1">
      <c r="A4" s="50"/>
      <c r="B4" s="50">
        <v>1</v>
      </c>
      <c r="C4" s="35" t="s">
        <v>89</v>
      </c>
      <c r="D4" s="88"/>
      <c r="E4" s="88"/>
      <c r="F4" s="38"/>
      <c r="G4" s="38"/>
      <c r="H4" s="38"/>
      <c r="I4" s="38"/>
    </row>
    <row r="5" spans="1:9" ht="12.75" customHeight="1">
      <c r="A5" s="50"/>
      <c r="B5" s="50">
        <v>2</v>
      </c>
      <c r="C5" s="35" t="s">
        <v>90</v>
      </c>
      <c r="D5" s="89"/>
      <c r="E5" s="88"/>
      <c r="F5" s="37"/>
      <c r="G5" s="37"/>
      <c r="H5" s="37"/>
      <c r="I5" s="83"/>
    </row>
    <row r="6" spans="1:9" ht="12.75" customHeight="1">
      <c r="A6" s="49"/>
      <c r="B6" s="50">
        <v>3</v>
      </c>
      <c r="C6" s="35" t="s">
        <v>91</v>
      </c>
      <c r="D6" s="89"/>
      <c r="E6" s="88"/>
      <c r="F6" s="38"/>
      <c r="G6" s="38"/>
      <c r="H6" s="38"/>
      <c r="I6" s="69"/>
    </row>
    <row r="7" spans="1:9" ht="12.75" customHeight="1">
      <c r="A7" s="50"/>
      <c r="B7" s="50">
        <v>4</v>
      </c>
      <c r="C7" s="86" t="s">
        <v>92</v>
      </c>
      <c r="D7" s="38">
        <v>917.27453381366024</v>
      </c>
      <c r="E7" s="38">
        <v>676.79410099999996</v>
      </c>
      <c r="F7" s="19"/>
      <c r="G7" s="19"/>
      <c r="H7" s="19"/>
      <c r="I7" s="69"/>
    </row>
    <row r="8" spans="1:9" ht="12.75" customHeight="1">
      <c r="B8" s="50" t="s">
        <v>95</v>
      </c>
      <c r="C8" s="37" t="s">
        <v>93</v>
      </c>
      <c r="D8" s="38"/>
      <c r="E8" s="38"/>
    </row>
    <row r="9" spans="1:9" ht="12.75" customHeight="1" thickBot="1">
      <c r="B9" s="85">
        <v>5</v>
      </c>
      <c r="C9" s="39" t="s">
        <v>94</v>
      </c>
      <c r="D9" s="40">
        <f>+D7</f>
        <v>917.27453381366024</v>
      </c>
      <c r="E9" s="40">
        <f>SUM(E4:E8)</f>
        <v>676.79410099999996</v>
      </c>
    </row>
    <row r="11" spans="1:9">
      <c r="B11" s="31" t="s">
        <v>6</v>
      </c>
    </row>
  </sheetData>
  <mergeCells count="1">
    <mergeCell ref="B2:I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5"/>
  <dimension ref="A1:O15"/>
  <sheetViews>
    <sheetView workbookViewId="0"/>
  </sheetViews>
  <sheetFormatPr defaultColWidth="9.140625" defaultRowHeight="12.75"/>
  <cols>
    <col min="1" max="1" width="3.7109375" style="31" customWidth="1"/>
    <col min="2" max="2" width="9.140625" style="31"/>
    <col min="3" max="3" width="50.7109375" style="31" bestFit="1" customWidth="1"/>
    <col min="4" max="14" width="9.140625" style="31"/>
    <col min="15" max="15" width="18.140625" style="31" bestFit="1" customWidth="1"/>
    <col min="16" max="16384" width="9.140625" style="31"/>
  </cols>
  <sheetData>
    <row r="1" spans="1:15" ht="21" customHeight="1">
      <c r="A1" s="19"/>
      <c r="B1" s="19"/>
      <c r="C1" s="19"/>
      <c r="D1" s="19"/>
      <c r="E1" s="19"/>
      <c r="F1" s="19"/>
      <c r="G1" s="19"/>
      <c r="H1" s="19"/>
    </row>
    <row r="2" spans="1:15" ht="48" customHeight="1">
      <c r="A2" s="30"/>
      <c r="B2" s="453" t="s">
        <v>525</v>
      </c>
      <c r="C2" s="453"/>
      <c r="D2" s="453"/>
      <c r="E2" s="453"/>
      <c r="F2" s="453"/>
      <c r="G2" s="453"/>
      <c r="H2" s="453"/>
      <c r="I2" s="453"/>
      <c r="J2" s="453"/>
      <c r="K2" s="453"/>
      <c r="L2" s="453"/>
      <c r="M2" s="453"/>
    </row>
    <row r="3" spans="1:15" ht="18" customHeight="1">
      <c r="A3" s="61"/>
      <c r="B3" s="65" t="s">
        <v>434</v>
      </c>
      <c r="C3" s="10"/>
      <c r="D3" s="503" t="s">
        <v>61</v>
      </c>
      <c r="E3" s="503"/>
      <c r="F3" s="503"/>
      <c r="G3" s="503"/>
      <c r="H3" s="503"/>
      <c r="I3" s="503"/>
      <c r="J3" s="503"/>
      <c r="K3" s="503"/>
      <c r="L3" s="503"/>
      <c r="M3" s="503"/>
      <c r="N3" s="503"/>
      <c r="O3" s="517" t="s">
        <v>524</v>
      </c>
    </row>
    <row r="4" spans="1:15">
      <c r="A4" s="50"/>
      <c r="B4" s="63"/>
      <c r="C4" s="66" t="s">
        <v>55</v>
      </c>
      <c r="D4" s="92">
        <v>0</v>
      </c>
      <c r="E4" s="92">
        <v>0.02</v>
      </c>
      <c r="F4" s="92">
        <v>0.04</v>
      </c>
      <c r="G4" s="92">
        <v>0.1</v>
      </c>
      <c r="H4" s="92">
        <v>0.2</v>
      </c>
      <c r="I4" s="92">
        <v>0.5</v>
      </c>
      <c r="J4" s="92">
        <v>0.7</v>
      </c>
      <c r="K4" s="92">
        <v>0.75</v>
      </c>
      <c r="L4" s="92">
        <v>1</v>
      </c>
      <c r="M4" s="92">
        <v>1.5</v>
      </c>
      <c r="N4" s="93" t="s">
        <v>7</v>
      </c>
      <c r="O4" s="517"/>
    </row>
    <row r="5" spans="1:15">
      <c r="A5" s="50"/>
      <c r="B5" s="56">
        <v>1</v>
      </c>
      <c r="C5" s="35" t="s">
        <v>522</v>
      </c>
      <c r="D5" s="38"/>
      <c r="E5" s="38"/>
      <c r="F5" s="38"/>
      <c r="G5" s="38"/>
      <c r="H5" s="38"/>
      <c r="I5" s="38"/>
      <c r="J5" s="38"/>
      <c r="K5" s="38"/>
      <c r="L5" s="70"/>
      <c r="M5" s="70"/>
      <c r="N5" s="70"/>
      <c r="O5" s="70"/>
    </row>
    <row r="6" spans="1:15">
      <c r="A6" s="49"/>
      <c r="B6" s="56">
        <v>2</v>
      </c>
      <c r="C6" s="35" t="s">
        <v>523</v>
      </c>
      <c r="D6" s="38">
        <v>83.789954300000005</v>
      </c>
      <c r="E6" s="38"/>
      <c r="F6" s="38"/>
      <c r="G6" s="38"/>
      <c r="H6" s="38"/>
      <c r="I6" s="38"/>
      <c r="J6" s="38"/>
      <c r="K6" s="38"/>
      <c r="L6" s="70"/>
      <c r="M6" s="70"/>
      <c r="N6" s="70"/>
      <c r="O6" s="70">
        <f>SUM(D6:N6)</f>
        <v>83.789954300000005</v>
      </c>
    </row>
    <row r="7" spans="1:15">
      <c r="A7" s="50"/>
      <c r="B7" s="56">
        <v>3</v>
      </c>
      <c r="C7" s="35" t="s">
        <v>26</v>
      </c>
      <c r="D7" s="38"/>
      <c r="E7" s="38"/>
      <c r="F7" s="38"/>
      <c r="G7" s="38"/>
      <c r="H7" s="38"/>
      <c r="I7" s="38"/>
      <c r="J7" s="38"/>
      <c r="K7" s="38"/>
      <c r="L7" s="70"/>
      <c r="M7" s="70"/>
      <c r="N7" s="70"/>
      <c r="O7" s="70"/>
    </row>
    <row r="8" spans="1:15">
      <c r="B8" s="56">
        <v>4</v>
      </c>
      <c r="C8" s="35" t="s">
        <v>27</v>
      </c>
      <c r="D8" s="38"/>
      <c r="E8" s="38"/>
      <c r="F8" s="38"/>
      <c r="G8" s="38"/>
      <c r="H8" s="38"/>
      <c r="I8" s="38"/>
      <c r="J8" s="38"/>
      <c r="K8" s="38"/>
      <c r="L8" s="70"/>
      <c r="M8" s="70"/>
      <c r="N8" s="70"/>
      <c r="O8" s="70"/>
    </row>
    <row r="9" spans="1:15">
      <c r="B9" s="56">
        <v>5</v>
      </c>
      <c r="C9" s="35" t="s">
        <v>28</v>
      </c>
      <c r="D9" s="38"/>
      <c r="E9" s="38"/>
      <c r="F9" s="38"/>
      <c r="G9" s="38"/>
      <c r="H9" s="38"/>
      <c r="I9" s="38"/>
      <c r="J9" s="38"/>
      <c r="K9" s="38"/>
      <c r="L9" s="70"/>
      <c r="M9" s="70"/>
      <c r="N9" s="70"/>
      <c r="O9" s="70"/>
    </row>
    <row r="10" spans="1:15">
      <c r="B10" s="56">
        <v>6</v>
      </c>
      <c r="C10" s="35" t="s">
        <v>22</v>
      </c>
      <c r="D10" s="38"/>
      <c r="E10" s="38">
        <v>488.81890120534666</v>
      </c>
      <c r="F10" s="38"/>
      <c r="G10" s="38"/>
      <c r="H10" s="38">
        <v>265.09246444327249</v>
      </c>
      <c r="I10" s="38">
        <v>344.11330935138102</v>
      </c>
      <c r="J10" s="38"/>
      <c r="K10" s="38"/>
      <c r="L10" s="70"/>
      <c r="M10" s="70"/>
      <c r="N10" s="70"/>
      <c r="O10" s="70">
        <f>SUM(D10:N10)</f>
        <v>1098.0246750000001</v>
      </c>
    </row>
    <row r="11" spans="1:15">
      <c r="B11" s="56">
        <v>7</v>
      </c>
      <c r="C11" s="35" t="s">
        <v>23</v>
      </c>
      <c r="D11" s="38"/>
      <c r="E11" s="38"/>
      <c r="F11" s="38"/>
      <c r="G11" s="38"/>
      <c r="H11" s="38"/>
      <c r="I11" s="38"/>
      <c r="J11" s="38"/>
      <c r="K11" s="38"/>
      <c r="L11" s="70">
        <v>3.5584240142999999</v>
      </c>
      <c r="M11" s="70"/>
      <c r="N11" s="70"/>
      <c r="O11" s="70">
        <f>SUM(D11:N11)</f>
        <v>3.5584240142999999</v>
      </c>
    </row>
    <row r="12" spans="1:15">
      <c r="B12" s="56">
        <v>8</v>
      </c>
      <c r="C12" s="35" t="s">
        <v>24</v>
      </c>
      <c r="D12" s="38"/>
      <c r="E12" s="38"/>
      <c r="F12" s="38"/>
      <c r="G12" s="38"/>
      <c r="H12" s="38"/>
      <c r="I12" s="38"/>
      <c r="J12" s="38"/>
      <c r="K12" s="38"/>
      <c r="L12" s="70"/>
      <c r="M12" s="70"/>
      <c r="N12" s="70"/>
      <c r="O12" s="70">
        <f>SUM(D12:N12)</f>
        <v>0</v>
      </c>
    </row>
    <row r="13" spans="1:15" ht="12.75" customHeight="1">
      <c r="B13" s="56">
        <v>9</v>
      </c>
      <c r="C13" s="35" t="s">
        <v>58</v>
      </c>
      <c r="D13" s="38"/>
      <c r="E13" s="38"/>
      <c r="F13" s="38"/>
      <c r="G13" s="38"/>
      <c r="H13" s="38"/>
      <c r="I13" s="38"/>
      <c r="J13" s="38"/>
      <c r="K13" s="38"/>
      <c r="L13" s="70"/>
      <c r="M13" s="70"/>
      <c r="N13" s="70"/>
      <c r="O13" s="70"/>
    </row>
    <row r="14" spans="1:15">
      <c r="B14" s="56">
        <v>10</v>
      </c>
      <c r="C14" s="35" t="s">
        <v>60</v>
      </c>
      <c r="D14" s="38"/>
      <c r="E14" s="38"/>
      <c r="F14" s="38"/>
      <c r="G14" s="38"/>
      <c r="H14" s="38"/>
      <c r="I14" s="38"/>
      <c r="J14" s="38"/>
      <c r="K14" s="38"/>
      <c r="L14" s="70"/>
      <c r="M14" s="70"/>
      <c r="N14" s="70"/>
      <c r="O14" s="70"/>
    </row>
    <row r="15" spans="1:15" ht="13.5" thickBot="1">
      <c r="B15" s="67">
        <v>11</v>
      </c>
      <c r="C15" s="23" t="s">
        <v>524</v>
      </c>
      <c r="D15" s="40">
        <f>SUM(D5:D14)</f>
        <v>83.789954300000005</v>
      </c>
      <c r="E15" s="40"/>
      <c r="F15" s="40"/>
      <c r="G15" s="40"/>
      <c r="H15" s="40">
        <f>SUM(H5:H14)</f>
        <v>265.09246444327249</v>
      </c>
      <c r="I15" s="40">
        <f>SUM(I5:I14)</f>
        <v>344.11330935138102</v>
      </c>
      <c r="J15" s="40"/>
      <c r="K15" s="40">
        <f>SUM(K5:K14)</f>
        <v>0</v>
      </c>
      <c r="L15" s="40">
        <f>SUM(L5:L14)</f>
        <v>3.5584240142999999</v>
      </c>
      <c r="M15" s="40"/>
      <c r="N15" s="40"/>
      <c r="O15" s="40">
        <f>SUM(O5:O14)</f>
        <v>1185.3730533143003</v>
      </c>
    </row>
  </sheetData>
  <mergeCells count="3">
    <mergeCell ref="D3:N3"/>
    <mergeCell ref="O3:O4"/>
    <mergeCell ref="B2:M2"/>
  </mergeCells>
  <pageMargins left="0.7" right="0.7" top="0.75" bottom="0.75" header="0.3" footer="0.3"/>
  <ignoredErrors>
    <ignoredError sqref="D15:L15" formulaRange="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6">
    <tabColor theme="0"/>
  </sheetPr>
  <dimension ref="A1:L26"/>
  <sheetViews>
    <sheetView workbookViewId="0">
      <selection activeCell="N16" sqref="N16"/>
    </sheetView>
  </sheetViews>
  <sheetFormatPr defaultColWidth="9.140625" defaultRowHeight="12"/>
  <cols>
    <col min="1" max="1" width="3.7109375" style="37" customWidth="1"/>
    <col min="2" max="2" width="36.42578125" style="37" customWidth="1"/>
    <col min="3" max="3" width="14.42578125" style="37" bestFit="1" customWidth="1"/>
    <col min="4" max="10" width="13.7109375" style="37" customWidth="1"/>
    <col min="11" max="16384" width="9.140625" style="37"/>
  </cols>
  <sheetData>
    <row r="1" spans="1:12" ht="21" customHeight="1"/>
    <row r="2" spans="1:12" ht="48" customHeight="1">
      <c r="A2" s="130"/>
      <c r="B2" s="453" t="s">
        <v>519</v>
      </c>
      <c r="C2" s="453"/>
      <c r="D2" s="453"/>
      <c r="E2" s="453"/>
      <c r="F2" s="453"/>
      <c r="G2" s="453"/>
      <c r="H2" s="453"/>
      <c r="I2" s="83"/>
      <c r="J2" s="83"/>
      <c r="K2" s="83"/>
      <c r="L2" s="83"/>
    </row>
    <row r="3" spans="1:12" ht="54" customHeight="1">
      <c r="A3" s="283"/>
      <c r="B3" s="284" t="s">
        <v>434</v>
      </c>
      <c r="C3" s="285" t="s">
        <v>65</v>
      </c>
      <c r="D3" s="93" t="s">
        <v>88</v>
      </c>
      <c r="E3" s="269" t="s">
        <v>526</v>
      </c>
      <c r="F3" s="269" t="s">
        <v>117</v>
      </c>
      <c r="G3" s="269" t="s">
        <v>527</v>
      </c>
      <c r="H3" s="93" t="s">
        <v>528</v>
      </c>
      <c r="I3" s="269" t="s">
        <v>505</v>
      </c>
      <c r="J3" s="269" t="s">
        <v>529</v>
      </c>
      <c r="K3" s="83"/>
      <c r="L3" s="83"/>
    </row>
    <row r="4" spans="1:12">
      <c r="A4" s="50"/>
      <c r="B4" s="54" t="s">
        <v>24</v>
      </c>
      <c r="C4" s="83"/>
      <c r="L4" s="83"/>
    </row>
    <row r="5" spans="1:12">
      <c r="A5" s="50"/>
      <c r="B5" s="26"/>
      <c r="C5" s="270" t="s">
        <v>69</v>
      </c>
      <c r="D5" s="38">
        <v>19.498721549446998</v>
      </c>
      <c r="E5" s="415">
        <v>4.0048106276320886E-4</v>
      </c>
      <c r="F5" s="38">
        <v>522</v>
      </c>
      <c r="G5" s="415">
        <v>0.61584231521028499</v>
      </c>
      <c r="H5" s="38">
        <v>0</v>
      </c>
      <c r="I5" s="38">
        <v>1.4870950356231711</v>
      </c>
      <c r="J5" s="415">
        <v>7.6266284015186966E-2</v>
      </c>
      <c r="L5" s="83"/>
    </row>
    <row r="6" spans="1:12">
      <c r="A6" s="49"/>
      <c r="B6" s="54"/>
      <c r="C6" s="270" t="s">
        <v>70</v>
      </c>
      <c r="D6" s="38">
        <v>2.1782028851365989</v>
      </c>
      <c r="E6" s="415">
        <v>2.1633137039479399E-3</v>
      </c>
      <c r="F6" s="38">
        <v>41</v>
      </c>
      <c r="G6" s="415">
        <v>0.51123411787668549</v>
      </c>
      <c r="H6" s="38">
        <v>0</v>
      </c>
      <c r="I6" s="38">
        <v>0.46935958248597553</v>
      </c>
      <c r="J6" s="415">
        <v>0.21548019502165944</v>
      </c>
      <c r="L6" s="83"/>
    </row>
    <row r="7" spans="1:12">
      <c r="A7" s="50"/>
      <c r="B7" s="26"/>
      <c r="C7" s="270" t="s">
        <v>71</v>
      </c>
      <c r="D7" s="38">
        <v>1.4114358685420001</v>
      </c>
      <c r="E7" s="415">
        <v>2.9930972157174696E-3</v>
      </c>
      <c r="F7" s="38">
        <v>45</v>
      </c>
      <c r="G7" s="415">
        <v>0.67665819887874423</v>
      </c>
      <c r="H7" s="38">
        <v>0</v>
      </c>
      <c r="I7" s="38">
        <v>0.52997431603705714</v>
      </c>
      <c r="J7" s="415">
        <v>0.37548593446510292</v>
      </c>
      <c r="L7" s="83"/>
    </row>
    <row r="8" spans="1:12">
      <c r="C8" s="270" t="s">
        <v>72</v>
      </c>
      <c r="D8" s="38">
        <v>0.12007153200000001</v>
      </c>
      <c r="E8" s="415">
        <v>7.0269231002124434E-3</v>
      </c>
      <c r="F8" s="38">
        <v>3</v>
      </c>
      <c r="G8" s="415">
        <v>0.74692609924691333</v>
      </c>
      <c r="H8" s="38">
        <v>0</v>
      </c>
      <c r="I8" s="38">
        <v>5.7024444242786965E-2</v>
      </c>
      <c r="J8" s="415">
        <v>0.47492060185246043</v>
      </c>
      <c r="L8" s="83"/>
    </row>
    <row r="9" spans="1:12">
      <c r="C9" s="270" t="s">
        <v>73</v>
      </c>
      <c r="D9" s="38">
        <v>0.11654413399999998</v>
      </c>
      <c r="E9" s="415">
        <v>1.189874030141779E-2</v>
      </c>
      <c r="F9" s="38">
        <v>9</v>
      </c>
      <c r="G9" s="415">
        <v>0.75000509453364639</v>
      </c>
      <c r="H9" s="38">
        <v>0</v>
      </c>
      <c r="I9" s="38">
        <v>9.751115255132059E-2</v>
      </c>
      <c r="J9" s="415">
        <v>0.83668863635230761</v>
      </c>
      <c r="L9" s="83"/>
    </row>
    <row r="10" spans="1:12">
      <c r="C10" s="270" t="s">
        <v>74</v>
      </c>
      <c r="D10" s="38">
        <v>2.7870255E-2</v>
      </c>
      <c r="E10" s="415">
        <v>3.3021927641510879E-2</v>
      </c>
      <c r="F10" s="38">
        <v>1</v>
      </c>
      <c r="G10" s="415">
        <v>0.82700000024843201</v>
      </c>
      <c r="H10" s="38">
        <v>0</v>
      </c>
      <c r="I10" s="38">
        <v>3.4540043076516078E-2</v>
      </c>
      <c r="J10" s="415">
        <v>1.239315645892586</v>
      </c>
      <c r="L10" s="83"/>
    </row>
    <row r="11" spans="1:12">
      <c r="C11" s="270" t="s">
        <v>75</v>
      </c>
      <c r="D11" s="38">
        <v>3.9674151999999997E-2</v>
      </c>
      <c r="E11" s="415">
        <v>0.13183717393968467</v>
      </c>
      <c r="F11" s="38">
        <v>2</v>
      </c>
      <c r="G11" s="415">
        <v>0.82625741754588966</v>
      </c>
      <c r="H11" s="38">
        <v>0</v>
      </c>
      <c r="I11" s="38">
        <v>4.9192214720519711E-2</v>
      </c>
      <c r="J11" s="415">
        <v>1.2399058893689705</v>
      </c>
      <c r="L11" s="83"/>
    </row>
    <row r="12" spans="1:12">
      <c r="C12" s="270" t="s">
        <v>76</v>
      </c>
      <c r="D12" s="38">
        <v>0</v>
      </c>
      <c r="E12" s="415">
        <v>0</v>
      </c>
      <c r="F12" s="38">
        <v>0</v>
      </c>
      <c r="G12" s="415">
        <v>0</v>
      </c>
      <c r="H12" s="38">
        <v>0</v>
      </c>
      <c r="I12" s="38">
        <v>0</v>
      </c>
      <c r="J12" s="415">
        <v>0</v>
      </c>
      <c r="L12" s="83"/>
    </row>
    <row r="13" spans="1:12" ht="12.75" thickBot="1">
      <c r="B13" s="39"/>
      <c r="C13" s="23" t="s">
        <v>68</v>
      </c>
      <c r="D13" s="40">
        <v>23.392520376125599</v>
      </c>
      <c r="E13" s="416">
        <v>1.074142019433056E-3</v>
      </c>
      <c r="F13" s="40">
        <v>623</v>
      </c>
      <c r="G13" s="416">
        <v>0.61096083023434222</v>
      </c>
      <c r="H13" s="40">
        <v>0</v>
      </c>
      <c r="I13" s="40">
        <v>2.7246967887373472</v>
      </c>
      <c r="J13" s="416">
        <v>0.11647726473792755</v>
      </c>
      <c r="K13" s="71"/>
      <c r="L13" s="286"/>
    </row>
    <row r="14" spans="1:12">
      <c r="L14" s="83"/>
    </row>
    <row r="15" spans="1:12" ht="54.75" customHeight="1">
      <c r="B15" s="284" t="s">
        <v>434</v>
      </c>
      <c r="C15" s="285" t="s">
        <v>65</v>
      </c>
      <c r="D15" s="93" t="s">
        <v>88</v>
      </c>
      <c r="E15" s="269" t="s">
        <v>526</v>
      </c>
      <c r="F15" s="269" t="s">
        <v>117</v>
      </c>
      <c r="G15" s="269" t="s">
        <v>527</v>
      </c>
      <c r="H15" s="93" t="s">
        <v>528</v>
      </c>
      <c r="I15" s="269" t="s">
        <v>505</v>
      </c>
      <c r="J15" s="269" t="s">
        <v>529</v>
      </c>
      <c r="L15" s="83"/>
    </row>
    <row r="16" spans="1:12">
      <c r="B16" s="54" t="s">
        <v>96</v>
      </c>
      <c r="C16" s="83"/>
      <c r="L16" s="83"/>
    </row>
    <row r="17" spans="2:12">
      <c r="B17" s="26"/>
      <c r="C17" s="270" t="s">
        <v>69</v>
      </c>
      <c r="D17" s="38">
        <v>1096.6742805611773</v>
      </c>
      <c r="E17" s="79">
        <v>7.9155099225469998E-4</v>
      </c>
      <c r="F17" s="38">
        <v>297</v>
      </c>
      <c r="G17" s="77">
        <v>0.37669303186409941</v>
      </c>
      <c r="H17" s="72">
        <v>2.5013698630136982</v>
      </c>
      <c r="I17" s="38">
        <v>245.19061307624048</v>
      </c>
      <c r="J17" s="77">
        <v>0.22357651439657583</v>
      </c>
      <c r="L17" s="83"/>
    </row>
    <row r="18" spans="2:12">
      <c r="B18" s="54"/>
      <c r="C18" s="270" t="s">
        <v>70</v>
      </c>
      <c r="D18" s="38">
        <v>37.058081491390389</v>
      </c>
      <c r="E18" s="79">
        <v>1.9006213144839293E-3</v>
      </c>
      <c r="F18" s="38">
        <v>30</v>
      </c>
      <c r="G18" s="77">
        <v>0.39673704864529735</v>
      </c>
      <c r="H18" s="72">
        <v>2.5</v>
      </c>
      <c r="I18" s="38">
        <v>14.335931798353329</v>
      </c>
      <c r="J18" s="77">
        <v>0.38685035008312452</v>
      </c>
      <c r="L18" s="83"/>
    </row>
    <row r="19" spans="2:12">
      <c r="B19" s="26"/>
      <c r="C19" s="270" t="s">
        <v>71</v>
      </c>
      <c r="D19" s="38">
        <v>132.57442513790261</v>
      </c>
      <c r="E19" s="79">
        <v>3.8667280647866065E-3</v>
      </c>
      <c r="F19" s="38">
        <v>72</v>
      </c>
      <c r="G19" s="77">
        <v>0.43069468919169451</v>
      </c>
      <c r="H19" s="72">
        <v>2.5</v>
      </c>
      <c r="I19" s="38">
        <v>79.085738737854854</v>
      </c>
      <c r="J19" s="77">
        <v>0.596538424779822</v>
      </c>
      <c r="L19" s="83"/>
    </row>
    <row r="20" spans="2:12">
      <c r="C20" s="270" t="s">
        <v>72</v>
      </c>
      <c r="D20" s="38">
        <v>28.490609995441858</v>
      </c>
      <c r="E20" s="79">
        <v>6.2578025312417917E-3</v>
      </c>
      <c r="F20" s="38">
        <v>22</v>
      </c>
      <c r="G20" s="77">
        <v>0.43389096232535501</v>
      </c>
      <c r="H20" s="72">
        <v>2.5</v>
      </c>
      <c r="I20" s="38">
        <v>18.200790250249291</v>
      </c>
      <c r="J20" s="77">
        <v>0.63883469863092412</v>
      </c>
      <c r="L20" s="83"/>
    </row>
    <row r="21" spans="2:12">
      <c r="C21" s="270" t="s">
        <v>73</v>
      </c>
      <c r="D21" s="38">
        <v>201.64530009224319</v>
      </c>
      <c r="E21" s="79">
        <v>1.5981215546949531E-2</v>
      </c>
      <c r="F21" s="38">
        <v>73</v>
      </c>
      <c r="G21" s="77">
        <v>0.43835648776135316</v>
      </c>
      <c r="H21" s="72">
        <v>2.5013698630136982</v>
      </c>
      <c r="I21" s="38">
        <v>164.26934996094204</v>
      </c>
      <c r="J21" s="77">
        <v>0.81464507174626222</v>
      </c>
      <c r="L21" s="83"/>
    </row>
    <row r="22" spans="2:12">
      <c r="C22" s="270" t="s">
        <v>74</v>
      </c>
      <c r="D22" s="38">
        <v>22.275500019905994</v>
      </c>
      <c r="E22" s="79">
        <v>2.9538740210967709E-2</v>
      </c>
      <c r="F22" s="38">
        <v>15</v>
      </c>
      <c r="G22" s="77">
        <v>0.44749713448005618</v>
      </c>
      <c r="H22" s="72">
        <v>2.5013698630136991</v>
      </c>
      <c r="I22" s="38">
        <v>17.985974205653186</v>
      </c>
      <c r="J22" s="77">
        <v>0.80743301787077415</v>
      </c>
      <c r="L22" s="83"/>
    </row>
    <row r="23" spans="2:12">
      <c r="C23" s="270" t="s">
        <v>75</v>
      </c>
      <c r="D23" s="38">
        <v>11.805860767232</v>
      </c>
      <c r="E23" s="79">
        <v>0.25000535664486845</v>
      </c>
      <c r="F23" s="38">
        <v>9</v>
      </c>
      <c r="G23" s="77">
        <v>0.44927171461005877</v>
      </c>
      <c r="H23" s="72">
        <v>2.5013698630136987</v>
      </c>
      <c r="I23" s="38">
        <v>20.226936121492468</v>
      </c>
      <c r="J23" s="77">
        <v>1.7132961772371362</v>
      </c>
      <c r="L23" s="83"/>
    </row>
    <row r="24" spans="2:12">
      <c r="C24" s="270" t="s">
        <v>76</v>
      </c>
      <c r="D24" s="38">
        <v>44.466837366759108</v>
      </c>
      <c r="E24" s="79">
        <v>1</v>
      </c>
      <c r="F24" s="38">
        <v>20</v>
      </c>
      <c r="G24" s="77">
        <v>0.4499995538919529</v>
      </c>
      <c r="H24" s="72">
        <v>2.5</v>
      </c>
      <c r="I24" s="38">
        <v>0</v>
      </c>
      <c r="J24" s="77">
        <v>0</v>
      </c>
      <c r="K24" s="83"/>
      <c r="L24" s="83"/>
    </row>
    <row r="25" spans="2:12" ht="12.75" thickBot="1">
      <c r="B25" s="39"/>
      <c r="C25" s="23" t="s">
        <v>68</v>
      </c>
      <c r="D25" s="40">
        <v>1574.9908954320524</v>
      </c>
      <c r="E25" s="80">
        <v>3.3605475448178261E-2</v>
      </c>
      <c r="F25" s="40">
        <v>538</v>
      </c>
      <c r="G25" s="78">
        <v>0.39375653557349677</v>
      </c>
      <c r="H25" s="73">
        <v>2.5</v>
      </c>
      <c r="I25" s="40">
        <v>559.29533415078561</v>
      </c>
      <c r="J25" s="78">
        <v>0.35511020144491712</v>
      </c>
      <c r="K25" s="287"/>
      <c r="L25" s="83"/>
    </row>
    <row r="26" spans="2:12" ht="12.75" thickBot="1">
      <c r="B26" s="507" t="s">
        <v>80</v>
      </c>
      <c r="C26" s="507"/>
      <c r="D26" s="94">
        <v>1598.3834158081779</v>
      </c>
      <c r="E26" s="80">
        <v>3.3129375738579055E-2</v>
      </c>
      <c r="F26" s="94">
        <v>1161</v>
      </c>
      <c r="G26" s="95">
        <v>0.39693534476182091</v>
      </c>
      <c r="H26" s="73">
        <v>2.4647620348104851</v>
      </c>
      <c r="I26" s="94">
        <v>562.02003093952294</v>
      </c>
      <c r="J26" s="95">
        <v>0.35161778167934388</v>
      </c>
      <c r="K26" s="96"/>
    </row>
  </sheetData>
  <mergeCells count="2">
    <mergeCell ref="B26:C26"/>
    <mergeCell ref="B2:H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7">
    <tabColor theme="0"/>
  </sheetPr>
  <dimension ref="A1:Q21"/>
  <sheetViews>
    <sheetView workbookViewId="0">
      <selection activeCell="E16" sqref="E16"/>
    </sheetView>
  </sheetViews>
  <sheetFormatPr defaultColWidth="9.140625" defaultRowHeight="12.75"/>
  <cols>
    <col min="1" max="2" width="3.7109375" style="19" customWidth="1"/>
    <col min="3" max="3" width="32.5703125" style="19" customWidth="1"/>
    <col min="4" max="4" width="14" style="19" customWidth="1"/>
    <col min="5" max="5" width="15" style="19" customWidth="1"/>
    <col min="6" max="6" width="1.85546875" style="19" customWidth="1"/>
    <col min="7" max="7" width="13.140625" style="19" customWidth="1"/>
    <col min="8" max="8" width="13.42578125" style="19" customWidth="1"/>
    <col min="9" max="9" width="2.140625" style="19" customWidth="1"/>
    <col min="10" max="10" width="14" style="19" customWidth="1"/>
    <col min="11" max="13" width="14.140625" style="19" customWidth="1"/>
    <col min="14" max="16384" width="9.140625" style="19"/>
  </cols>
  <sheetData>
    <row r="1" spans="1:17" ht="21" customHeight="1"/>
    <row r="2" spans="1:17" ht="48" customHeight="1">
      <c r="A2" s="30"/>
      <c r="B2" s="30"/>
      <c r="C2" s="453" t="s">
        <v>530</v>
      </c>
      <c r="D2" s="453"/>
      <c r="E2" s="453"/>
      <c r="F2" s="453"/>
      <c r="G2" s="453"/>
      <c r="H2" s="453"/>
      <c r="I2" s="453"/>
      <c r="J2" s="453"/>
      <c r="K2" s="453"/>
      <c r="L2" s="453"/>
      <c r="M2" s="453"/>
      <c r="N2" s="453"/>
      <c r="O2" s="453"/>
      <c r="P2" s="453"/>
      <c r="Q2" s="453"/>
    </row>
    <row r="3" spans="1:17" ht="18" customHeight="1">
      <c r="A3" s="61"/>
      <c r="B3" s="272" t="s">
        <v>434</v>
      </c>
      <c r="C3" s="97"/>
      <c r="D3" s="455" t="s">
        <v>103</v>
      </c>
      <c r="E3" s="455"/>
      <c r="F3" s="455"/>
      <c r="G3" s="455"/>
      <c r="H3" s="455"/>
      <c r="I3" s="116"/>
      <c r="J3" s="455" t="s">
        <v>104</v>
      </c>
      <c r="K3" s="455"/>
      <c r="L3" s="455"/>
      <c r="M3" s="455"/>
      <c r="N3" s="62"/>
      <c r="O3" s="62"/>
      <c r="P3" s="62"/>
      <c r="Q3" s="62"/>
    </row>
    <row r="4" spans="1:17" ht="38.25" customHeight="1">
      <c r="A4" s="61"/>
      <c r="B4" s="14"/>
      <c r="C4" s="14"/>
      <c r="D4" s="516" t="s">
        <v>100</v>
      </c>
      <c r="E4" s="516"/>
      <c r="F4" s="116"/>
      <c r="G4" s="516" t="s">
        <v>102</v>
      </c>
      <c r="H4" s="516"/>
      <c r="I4" s="116"/>
      <c r="J4" s="516" t="s">
        <v>100</v>
      </c>
      <c r="K4" s="516"/>
      <c r="L4" s="516" t="s">
        <v>101</v>
      </c>
      <c r="M4" s="516"/>
      <c r="N4" s="62"/>
      <c r="O4" s="62"/>
      <c r="P4" s="62"/>
      <c r="Q4" s="62"/>
    </row>
    <row r="5" spans="1:17" ht="23.25" customHeight="1">
      <c r="A5" s="61"/>
      <c r="B5" s="272"/>
      <c r="C5" s="120" t="s">
        <v>531</v>
      </c>
      <c r="D5" s="116" t="s">
        <v>98</v>
      </c>
      <c r="E5" s="116" t="s">
        <v>99</v>
      </c>
      <c r="F5" s="116"/>
      <c r="G5" s="116" t="s">
        <v>98</v>
      </c>
      <c r="H5" s="116" t="s">
        <v>99</v>
      </c>
      <c r="I5" s="116"/>
      <c r="J5" s="271" t="s">
        <v>98</v>
      </c>
      <c r="K5" s="271" t="s">
        <v>99</v>
      </c>
      <c r="L5" s="271" t="s">
        <v>98</v>
      </c>
      <c r="M5" s="271" t="s">
        <v>99</v>
      </c>
      <c r="N5" s="62"/>
      <c r="O5" s="62"/>
      <c r="P5" s="62"/>
      <c r="Q5" s="62"/>
    </row>
    <row r="6" spans="1:17">
      <c r="A6" s="50"/>
      <c r="B6" s="50">
        <v>1</v>
      </c>
      <c r="C6" s="98" t="s">
        <v>532</v>
      </c>
      <c r="D6" s="88">
        <v>108.16762</v>
      </c>
      <c r="E6" s="88"/>
      <c r="F6" s="88"/>
      <c r="G6" s="88">
        <v>122.641564</v>
      </c>
      <c r="H6" s="88"/>
      <c r="I6" s="88"/>
      <c r="J6" s="88"/>
      <c r="K6" s="88"/>
      <c r="L6" s="88"/>
      <c r="M6" s="88"/>
      <c r="N6" s="37"/>
      <c r="O6" s="37"/>
      <c r="P6" s="37"/>
      <c r="Q6" s="83"/>
    </row>
    <row r="7" spans="1:17">
      <c r="A7" s="50"/>
      <c r="B7" s="50">
        <v>2</v>
      </c>
      <c r="C7" s="98" t="s">
        <v>533</v>
      </c>
      <c r="D7" s="88">
        <v>211.99417099999999</v>
      </c>
      <c r="E7" s="88"/>
      <c r="F7" s="88"/>
      <c r="G7" s="88">
        <v>795.92645300000004</v>
      </c>
      <c r="H7" s="88"/>
      <c r="I7" s="88"/>
      <c r="J7" s="88"/>
      <c r="K7" s="88"/>
      <c r="L7" s="88"/>
      <c r="M7" s="88"/>
      <c r="N7" s="37"/>
      <c r="O7" s="37"/>
      <c r="P7" s="37"/>
      <c r="Q7" s="83"/>
    </row>
    <row r="8" spans="1:17">
      <c r="A8" s="50"/>
      <c r="B8" s="50">
        <v>3</v>
      </c>
      <c r="C8" s="98" t="s">
        <v>534</v>
      </c>
      <c r="D8" s="88"/>
      <c r="E8" s="88"/>
      <c r="F8" s="88"/>
      <c r="G8" s="88"/>
      <c r="H8" s="88"/>
      <c r="I8" s="88"/>
      <c r="J8" s="88"/>
      <c r="K8" s="88"/>
      <c r="L8" s="88"/>
      <c r="M8" s="88"/>
      <c r="N8" s="37"/>
      <c r="O8" s="37"/>
      <c r="P8" s="37"/>
      <c r="Q8" s="83"/>
    </row>
    <row r="9" spans="1:17">
      <c r="A9" s="50"/>
      <c r="B9" s="50">
        <v>4</v>
      </c>
      <c r="C9" s="98" t="s">
        <v>535</v>
      </c>
      <c r="D9" s="88"/>
      <c r="E9" s="88"/>
      <c r="F9" s="88"/>
      <c r="G9" s="88"/>
      <c r="H9" s="88"/>
      <c r="I9" s="88"/>
      <c r="J9" s="88"/>
      <c r="K9" s="88"/>
      <c r="L9" s="88"/>
      <c r="M9" s="88"/>
      <c r="N9" s="37"/>
      <c r="O9" s="37"/>
      <c r="P9" s="37"/>
      <c r="Q9" s="83"/>
    </row>
    <row r="10" spans="1:17">
      <c r="A10" s="50"/>
      <c r="B10" s="50">
        <v>5</v>
      </c>
      <c r="C10" s="98" t="s">
        <v>536</v>
      </c>
      <c r="D10" s="88"/>
      <c r="E10" s="88"/>
      <c r="F10" s="88"/>
      <c r="G10" s="88"/>
      <c r="H10" s="88"/>
      <c r="I10" s="88"/>
      <c r="J10" s="88"/>
      <c r="K10" s="88"/>
      <c r="L10" s="88"/>
      <c r="M10" s="88"/>
      <c r="N10" s="37"/>
      <c r="O10" s="37"/>
      <c r="P10" s="37"/>
      <c r="Q10" s="83"/>
    </row>
    <row r="11" spans="1:17">
      <c r="A11" s="50"/>
      <c r="B11" s="50">
        <v>6</v>
      </c>
      <c r="C11" s="98" t="s">
        <v>537</v>
      </c>
      <c r="D11" s="88"/>
      <c r="E11" s="88"/>
      <c r="F11" s="88"/>
      <c r="G11" s="88"/>
      <c r="H11" s="88"/>
      <c r="I11" s="88"/>
      <c r="J11" s="88"/>
      <c r="K11" s="88"/>
      <c r="L11" s="88"/>
      <c r="M11" s="88"/>
      <c r="N11" s="37"/>
      <c r="O11" s="37"/>
      <c r="P11" s="37"/>
      <c r="Q11" s="83"/>
    </row>
    <row r="12" spans="1:17">
      <c r="A12" s="50"/>
      <c r="B12" s="50">
        <v>7</v>
      </c>
      <c r="C12" s="98" t="s">
        <v>538</v>
      </c>
      <c r="D12" s="88"/>
      <c r="E12" s="88"/>
      <c r="F12" s="88"/>
      <c r="G12" s="88"/>
      <c r="H12" s="88"/>
      <c r="I12" s="88"/>
      <c r="J12" s="88"/>
      <c r="K12" s="88"/>
      <c r="L12" s="88"/>
      <c r="M12" s="88"/>
      <c r="N12" s="37"/>
      <c r="O12" s="37"/>
      <c r="P12" s="37"/>
      <c r="Q12" s="83"/>
    </row>
    <row r="13" spans="1:17">
      <c r="A13" s="50"/>
      <c r="B13" s="50">
        <v>8</v>
      </c>
      <c r="C13" s="98" t="s">
        <v>539</v>
      </c>
      <c r="D13" s="88"/>
      <c r="E13" s="88"/>
      <c r="F13" s="88"/>
      <c r="G13" s="88"/>
      <c r="H13" s="88"/>
      <c r="I13" s="88"/>
      <c r="J13" s="88"/>
      <c r="K13" s="88"/>
      <c r="L13" s="88"/>
      <c r="M13" s="88"/>
      <c r="N13" s="37"/>
      <c r="O13" s="37"/>
      <c r="P13" s="37"/>
      <c r="Q13" s="83"/>
    </row>
    <row r="14" spans="1:17" ht="13.5" thickBot="1">
      <c r="A14" s="50"/>
      <c r="B14" s="403">
        <v>9</v>
      </c>
      <c r="C14" s="64" t="s">
        <v>8</v>
      </c>
      <c r="D14" s="40">
        <f>SUM(D6:D13)</f>
        <v>320.16179099999999</v>
      </c>
      <c r="E14" s="40">
        <f>SUM(E6:E13)</f>
        <v>0</v>
      </c>
      <c r="F14" s="40"/>
      <c r="G14" s="40">
        <f>SUM(G6:G13)</f>
        <v>918.56801700000005</v>
      </c>
      <c r="H14" s="40">
        <f>SUM(H6:H13)</f>
        <v>0</v>
      </c>
      <c r="I14" s="40"/>
      <c r="J14" s="40">
        <f>SUM(J6:J13)</f>
        <v>0</v>
      </c>
      <c r="K14" s="40">
        <f>SUM(K6:K13)</f>
        <v>0</v>
      </c>
      <c r="L14" s="40">
        <f>SUM(L6:L13)</f>
        <v>0</v>
      </c>
      <c r="M14" s="40">
        <f>SUM(M6:M13)</f>
        <v>0</v>
      </c>
      <c r="N14" s="37"/>
      <c r="O14" s="37"/>
      <c r="P14" s="37"/>
      <c r="Q14" s="83"/>
    </row>
    <row r="15" spans="1:17">
      <c r="A15" s="50"/>
      <c r="B15" s="50"/>
      <c r="C15" s="98"/>
      <c r="D15" s="270"/>
      <c r="E15" s="88"/>
      <c r="F15" s="88"/>
      <c r="G15" s="88"/>
      <c r="H15" s="88"/>
      <c r="I15" s="88"/>
      <c r="J15" s="88"/>
      <c r="K15" s="88"/>
      <c r="L15" s="88"/>
      <c r="M15" s="88"/>
      <c r="N15" s="37"/>
      <c r="O15" s="37"/>
      <c r="P15" s="37"/>
      <c r="Q15" s="83"/>
    </row>
    <row r="16" spans="1:17">
      <c r="A16" s="50"/>
      <c r="B16" s="50"/>
      <c r="C16" s="98"/>
      <c r="D16" s="270"/>
      <c r="E16" s="88"/>
      <c r="F16" s="88"/>
      <c r="G16" s="88"/>
      <c r="H16" s="88"/>
      <c r="I16" s="88"/>
      <c r="J16" s="88"/>
      <c r="K16" s="88"/>
      <c r="L16" s="88"/>
      <c r="M16" s="88"/>
      <c r="N16" s="37"/>
      <c r="O16" s="37"/>
      <c r="P16" s="37"/>
      <c r="Q16" s="83"/>
    </row>
    <row r="17" spans="1:17">
      <c r="A17" s="50"/>
      <c r="B17" s="50"/>
      <c r="C17" s="98"/>
      <c r="D17" s="270"/>
      <c r="E17" s="88"/>
      <c r="F17" s="88"/>
      <c r="G17" s="88"/>
      <c r="H17" s="88"/>
      <c r="I17" s="88"/>
      <c r="J17" s="88"/>
      <c r="K17" s="88"/>
      <c r="L17" s="88"/>
      <c r="M17" s="88"/>
      <c r="N17" s="37"/>
      <c r="O17" s="37"/>
      <c r="P17" s="37"/>
      <c r="Q17" s="83"/>
    </row>
    <row r="18" spans="1:17">
      <c r="A18" s="50"/>
      <c r="B18" s="50"/>
      <c r="C18" s="98"/>
      <c r="D18" s="270"/>
      <c r="E18" s="88"/>
      <c r="F18" s="88"/>
      <c r="G18" s="88"/>
      <c r="H18" s="88"/>
      <c r="I18" s="88"/>
      <c r="J18" s="88"/>
      <c r="K18" s="88"/>
      <c r="L18" s="88"/>
      <c r="M18" s="88"/>
      <c r="N18" s="37"/>
      <c r="O18" s="37"/>
      <c r="P18" s="37"/>
      <c r="Q18" s="83"/>
    </row>
    <row r="19" spans="1:17">
      <c r="A19" s="50"/>
      <c r="B19" s="50"/>
      <c r="C19" s="98"/>
      <c r="D19" s="270"/>
      <c r="E19" s="88"/>
      <c r="F19" s="88"/>
      <c r="G19" s="88"/>
      <c r="H19" s="88"/>
      <c r="I19" s="88"/>
      <c r="J19" s="88"/>
      <c r="K19" s="88"/>
      <c r="L19" s="88"/>
      <c r="M19" s="88"/>
      <c r="N19" s="37"/>
      <c r="O19" s="37"/>
      <c r="P19" s="37"/>
      <c r="Q19" s="83"/>
    </row>
    <row r="20" spans="1:17">
      <c r="A20" s="49"/>
      <c r="B20" s="49"/>
    </row>
    <row r="21" spans="1:17">
      <c r="A21" s="50"/>
      <c r="B21" s="50"/>
      <c r="C21" s="26"/>
      <c r="D21" s="38"/>
      <c r="E21" s="38"/>
      <c r="F21" s="38"/>
    </row>
  </sheetData>
  <mergeCells count="7">
    <mergeCell ref="C2:Q2"/>
    <mergeCell ref="G4:H4"/>
    <mergeCell ref="D4:E4"/>
    <mergeCell ref="D3:H3"/>
    <mergeCell ref="J3:M3"/>
    <mergeCell ref="J4:K4"/>
    <mergeCell ref="L4:M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5CDE-1CDC-4D8D-B3B6-F926ADE99E3D}">
  <sheetPr>
    <tabColor theme="0"/>
  </sheetPr>
  <dimension ref="A1:I24"/>
  <sheetViews>
    <sheetView workbookViewId="0">
      <selection activeCell="G8" sqref="G8"/>
    </sheetView>
  </sheetViews>
  <sheetFormatPr defaultColWidth="9.140625" defaultRowHeight="12.75"/>
  <cols>
    <col min="1" max="2" width="3.7109375" style="19" customWidth="1"/>
    <col min="3" max="3" width="81.140625" style="19" bestFit="1" customWidth="1"/>
    <col min="4" max="4" width="14" style="19" customWidth="1"/>
    <col min="5" max="5" width="15" style="19" customWidth="1"/>
    <col min="6" max="16384" width="9.140625" style="19"/>
  </cols>
  <sheetData>
    <row r="1" spans="1:9" ht="21" customHeight="1"/>
    <row r="2" spans="1:9" ht="48" customHeight="1">
      <c r="A2" s="30"/>
      <c r="B2" s="30"/>
      <c r="C2" s="453" t="s">
        <v>521</v>
      </c>
      <c r="D2" s="453"/>
      <c r="E2" s="453"/>
      <c r="F2" s="453"/>
      <c r="G2" s="453"/>
      <c r="H2" s="453"/>
      <c r="I2" s="453"/>
    </row>
    <row r="3" spans="1:9" ht="18" customHeight="1">
      <c r="A3" s="61"/>
      <c r="B3" s="272" t="s">
        <v>434</v>
      </c>
      <c r="C3" s="97"/>
      <c r="D3" s="404"/>
      <c r="E3" s="404"/>
      <c r="F3" s="62"/>
      <c r="G3" s="62"/>
      <c r="H3" s="62"/>
      <c r="I3" s="62"/>
    </row>
    <row r="4" spans="1:9" ht="38.25" customHeight="1">
      <c r="A4" s="61"/>
      <c r="B4" s="272"/>
      <c r="C4" s="272"/>
      <c r="D4" s="386" t="s">
        <v>88</v>
      </c>
      <c r="E4" s="386" t="s">
        <v>505</v>
      </c>
      <c r="F4" s="62"/>
      <c r="G4" s="62"/>
      <c r="H4" s="62"/>
      <c r="I4" s="62"/>
    </row>
    <row r="5" spans="1:9">
      <c r="A5" s="61"/>
      <c r="B5" s="406">
        <v>1</v>
      </c>
      <c r="C5" s="407" t="s">
        <v>862</v>
      </c>
      <c r="D5" s="411"/>
      <c r="E5" s="408"/>
      <c r="F5" s="62"/>
      <c r="G5" s="62"/>
      <c r="H5" s="62"/>
      <c r="I5" s="62"/>
    </row>
    <row r="6" spans="1:9">
      <c r="A6" s="50"/>
      <c r="B6" s="50">
        <v>2</v>
      </c>
      <c r="C6" s="98" t="s">
        <v>863</v>
      </c>
      <c r="D6" s="88">
        <v>159.082841</v>
      </c>
      <c r="E6" s="88">
        <v>3.181657</v>
      </c>
      <c r="F6" s="37"/>
      <c r="G6" s="37"/>
      <c r="H6" s="37"/>
      <c r="I6" s="83"/>
    </row>
    <row r="7" spans="1:9">
      <c r="A7" s="50"/>
      <c r="B7" s="50">
        <v>3</v>
      </c>
      <c r="C7" s="405" t="s">
        <v>864</v>
      </c>
      <c r="D7" s="88">
        <v>159.082841</v>
      </c>
      <c r="E7" s="88">
        <v>3.181657</v>
      </c>
      <c r="F7" s="37"/>
      <c r="G7" s="37"/>
      <c r="H7" s="37"/>
      <c r="I7" s="83"/>
    </row>
    <row r="8" spans="1:9">
      <c r="A8" s="50"/>
      <c r="B8" s="50">
        <v>4</v>
      </c>
      <c r="C8" s="405" t="s">
        <v>865</v>
      </c>
      <c r="D8" s="321"/>
      <c r="E8" s="88"/>
      <c r="F8" s="37"/>
      <c r="G8" s="37"/>
      <c r="H8" s="37"/>
      <c r="I8" s="83"/>
    </row>
    <row r="9" spans="1:9">
      <c r="A9" s="50"/>
      <c r="B9" s="50">
        <v>5</v>
      </c>
      <c r="C9" s="405" t="s">
        <v>866</v>
      </c>
      <c r="D9" s="321"/>
      <c r="E9" s="88"/>
      <c r="F9" s="37"/>
      <c r="G9" s="37"/>
      <c r="H9" s="37"/>
      <c r="I9" s="83"/>
    </row>
    <row r="10" spans="1:9">
      <c r="A10" s="50"/>
      <c r="B10" s="50">
        <v>6</v>
      </c>
      <c r="C10" s="405" t="s">
        <v>867</v>
      </c>
      <c r="D10" s="321"/>
      <c r="E10" s="88"/>
      <c r="F10" s="37"/>
      <c r="G10" s="37"/>
      <c r="H10" s="37"/>
      <c r="I10" s="83"/>
    </row>
    <row r="11" spans="1:9">
      <c r="A11" s="50"/>
      <c r="B11" s="50">
        <v>7</v>
      </c>
      <c r="C11" s="98" t="s">
        <v>868</v>
      </c>
      <c r="D11" s="321"/>
      <c r="E11" s="412"/>
      <c r="F11" s="37"/>
      <c r="G11" s="37"/>
      <c r="H11" s="37"/>
      <c r="I11" s="83"/>
    </row>
    <row r="12" spans="1:9">
      <c r="A12" s="50"/>
      <c r="B12" s="50">
        <v>8</v>
      </c>
      <c r="C12" s="98" t="s">
        <v>869</v>
      </c>
      <c r="D12" s="321"/>
      <c r="E12" s="88"/>
      <c r="F12" s="37"/>
      <c r="G12" s="37"/>
      <c r="H12" s="37"/>
      <c r="I12" s="83"/>
    </row>
    <row r="13" spans="1:9">
      <c r="A13" s="50"/>
      <c r="B13" s="50">
        <v>9</v>
      </c>
      <c r="C13" s="98" t="s">
        <v>870</v>
      </c>
      <c r="D13" s="321"/>
      <c r="E13" s="88"/>
      <c r="F13" s="37"/>
      <c r="G13" s="37"/>
      <c r="H13" s="37"/>
      <c r="I13" s="83"/>
    </row>
    <row r="14" spans="1:9">
      <c r="A14" s="50"/>
      <c r="B14" s="409">
        <v>10</v>
      </c>
      <c r="C14" s="410" t="s">
        <v>871</v>
      </c>
      <c r="D14" s="16"/>
      <c r="E14" s="408"/>
      <c r="F14" s="37"/>
      <c r="G14" s="37"/>
      <c r="H14" s="37"/>
      <c r="I14" s="83"/>
    </row>
    <row r="15" spans="1:9">
      <c r="A15" s="50"/>
      <c r="B15" s="406">
        <v>11</v>
      </c>
      <c r="C15" s="407" t="s">
        <v>872</v>
      </c>
      <c r="D15" s="411"/>
      <c r="E15" s="408"/>
      <c r="F15" s="37"/>
      <c r="G15" s="37"/>
      <c r="H15" s="37"/>
      <c r="I15" s="83"/>
    </row>
    <row r="16" spans="1:9">
      <c r="A16" s="50"/>
      <c r="B16" s="50">
        <v>12</v>
      </c>
      <c r="C16" s="98" t="s">
        <v>873</v>
      </c>
      <c r="D16" s="321"/>
      <c r="E16" s="88"/>
      <c r="F16" s="37"/>
      <c r="G16" s="37"/>
      <c r="H16" s="37"/>
      <c r="I16" s="83"/>
    </row>
    <row r="17" spans="1:9">
      <c r="A17" s="50"/>
      <c r="B17" s="50">
        <v>13</v>
      </c>
      <c r="C17" s="405" t="s">
        <v>864</v>
      </c>
      <c r="D17" s="321"/>
      <c r="E17" s="88"/>
      <c r="F17" s="37"/>
      <c r="G17" s="37"/>
      <c r="H17" s="37"/>
      <c r="I17" s="83"/>
    </row>
    <row r="18" spans="1:9">
      <c r="A18" s="50"/>
      <c r="B18" s="50">
        <v>14</v>
      </c>
      <c r="C18" s="405" t="s">
        <v>865</v>
      </c>
      <c r="F18" s="37"/>
      <c r="G18" s="37"/>
      <c r="H18" s="37"/>
      <c r="I18" s="83"/>
    </row>
    <row r="19" spans="1:9">
      <c r="A19" s="50"/>
      <c r="B19" s="50">
        <v>15</v>
      </c>
      <c r="C19" s="405" t="s">
        <v>866</v>
      </c>
      <c r="D19" s="38"/>
      <c r="E19" s="38"/>
      <c r="F19" s="37"/>
      <c r="G19" s="37"/>
      <c r="H19" s="37"/>
      <c r="I19" s="83"/>
    </row>
    <row r="20" spans="1:9">
      <c r="A20" s="49"/>
      <c r="B20" s="278">
        <v>16</v>
      </c>
      <c r="C20" s="405" t="s">
        <v>867</v>
      </c>
    </row>
    <row r="21" spans="1:9">
      <c r="A21" s="50"/>
      <c r="B21" s="278">
        <v>17</v>
      </c>
      <c r="C21" s="19" t="s">
        <v>868</v>
      </c>
      <c r="E21" s="413"/>
    </row>
    <row r="22" spans="1:9">
      <c r="B22" s="278">
        <v>18</v>
      </c>
      <c r="C22" s="19" t="s">
        <v>869</v>
      </c>
    </row>
    <row r="23" spans="1:9">
      <c r="B23" s="278">
        <v>19</v>
      </c>
      <c r="C23" s="19" t="s">
        <v>870</v>
      </c>
    </row>
    <row r="24" spans="1:9">
      <c r="B24" s="279">
        <v>20</v>
      </c>
      <c r="C24" s="111" t="s">
        <v>871</v>
      </c>
      <c r="D24" s="111"/>
      <c r="E24" s="111"/>
    </row>
  </sheetData>
  <mergeCells count="1">
    <mergeCell ref="C2:I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E5CD-4582-4BCB-9B09-25008B6D1EE1}">
  <dimension ref="A1:H15"/>
  <sheetViews>
    <sheetView workbookViewId="0"/>
  </sheetViews>
  <sheetFormatPr defaultColWidth="9.140625" defaultRowHeight="12.75"/>
  <cols>
    <col min="1" max="1" width="3.7109375" style="2" customWidth="1"/>
    <col min="2" max="2" width="9.140625" style="2"/>
    <col min="3" max="3" width="45.28515625" style="2" customWidth="1"/>
    <col min="4" max="4" width="14.85546875" style="2" customWidth="1"/>
    <col min="5" max="16384" width="9.140625" style="2"/>
  </cols>
  <sheetData>
    <row r="1" spans="1:8" ht="21" customHeight="1"/>
    <row r="2" spans="1:8" ht="48" customHeight="1">
      <c r="A2" s="385"/>
      <c r="B2" s="518" t="s">
        <v>105</v>
      </c>
      <c r="C2" s="518"/>
      <c r="D2" s="518"/>
      <c r="E2" s="518"/>
      <c r="F2" s="518"/>
      <c r="G2" s="518"/>
      <c r="H2" s="518"/>
    </row>
    <row r="3" spans="1:8" ht="38.25" customHeight="1">
      <c r="A3" s="379"/>
      <c r="B3" s="384" t="s">
        <v>434</v>
      </c>
      <c r="C3" s="383"/>
      <c r="D3" s="382" t="s">
        <v>13</v>
      </c>
      <c r="E3" s="378"/>
      <c r="F3" s="378"/>
      <c r="G3" s="378"/>
      <c r="H3" s="378"/>
    </row>
    <row r="4" spans="1:8">
      <c r="A4" s="379"/>
      <c r="B4" s="45"/>
      <c r="C4" s="373" t="s">
        <v>106</v>
      </c>
      <c r="D4" s="380"/>
      <c r="E4" s="378"/>
      <c r="F4" s="378"/>
      <c r="G4" s="378"/>
      <c r="H4" s="378"/>
    </row>
    <row r="5" spans="1:8">
      <c r="A5" s="379"/>
      <c r="B5" s="45">
        <v>1</v>
      </c>
      <c r="C5" s="377" t="s">
        <v>107</v>
      </c>
      <c r="D5" s="381">
        <v>6035</v>
      </c>
      <c r="E5" s="378"/>
      <c r="F5" s="378"/>
      <c r="G5" s="378"/>
      <c r="H5" s="378"/>
    </row>
    <row r="6" spans="1:8">
      <c r="A6" s="379"/>
      <c r="B6" s="45">
        <v>2</v>
      </c>
      <c r="C6" s="377" t="s">
        <v>108</v>
      </c>
      <c r="D6" s="381">
        <v>503</v>
      </c>
      <c r="E6" s="378"/>
      <c r="F6" s="378"/>
      <c r="G6" s="378"/>
      <c r="H6" s="378"/>
    </row>
    <row r="7" spans="1:8">
      <c r="A7" s="379"/>
      <c r="B7" s="45">
        <v>3</v>
      </c>
      <c r="C7" s="377" t="s">
        <v>109</v>
      </c>
      <c r="D7" s="376"/>
      <c r="E7" s="378"/>
      <c r="F7" s="378"/>
      <c r="G7" s="378"/>
      <c r="H7" s="378"/>
    </row>
    <row r="8" spans="1:8">
      <c r="A8" s="379"/>
      <c r="B8" s="45">
        <v>4</v>
      </c>
      <c r="C8" s="377" t="s">
        <v>110</v>
      </c>
      <c r="D8" s="376"/>
      <c r="E8" s="378"/>
      <c r="F8" s="378"/>
      <c r="G8" s="378"/>
      <c r="H8" s="378"/>
    </row>
    <row r="9" spans="1:8">
      <c r="A9" s="379"/>
      <c r="B9" s="45"/>
      <c r="C9" s="373" t="s">
        <v>111</v>
      </c>
      <c r="D9" s="380"/>
      <c r="E9" s="378"/>
      <c r="F9" s="378"/>
      <c r="G9" s="378"/>
      <c r="H9" s="378"/>
    </row>
    <row r="10" spans="1:8">
      <c r="A10" s="379"/>
      <c r="B10" s="45">
        <v>5</v>
      </c>
      <c r="C10" s="377" t="s">
        <v>112</v>
      </c>
      <c r="D10" s="376"/>
      <c r="E10" s="378"/>
      <c r="F10" s="378"/>
      <c r="G10" s="378"/>
      <c r="H10" s="378"/>
    </row>
    <row r="11" spans="1:8">
      <c r="A11" s="45"/>
      <c r="B11" s="45">
        <v>6</v>
      </c>
      <c r="C11" s="377" t="s">
        <v>113</v>
      </c>
      <c r="D11" s="376"/>
      <c r="E11" s="46"/>
      <c r="F11" s="46"/>
      <c r="G11" s="46"/>
      <c r="H11" s="46"/>
    </row>
    <row r="12" spans="1:8">
      <c r="A12" s="45"/>
      <c r="B12" s="45">
        <v>7</v>
      </c>
      <c r="C12" s="377" t="s">
        <v>114</v>
      </c>
      <c r="D12" s="376"/>
      <c r="E12" s="42"/>
      <c r="F12" s="42"/>
      <c r="G12" s="42"/>
      <c r="H12" s="375"/>
    </row>
    <row r="13" spans="1:8">
      <c r="A13" s="374"/>
      <c r="B13" s="45">
        <v>8</v>
      </c>
      <c r="C13" s="373" t="s">
        <v>115</v>
      </c>
      <c r="D13" s="372" t="s">
        <v>6</v>
      </c>
      <c r="E13" s="1"/>
      <c r="F13" s="1"/>
      <c r="G13" s="1"/>
      <c r="H13" s="1"/>
    </row>
    <row r="14" spans="1:8" ht="13.5" thickBot="1">
      <c r="A14" s="45"/>
      <c r="B14" s="85">
        <v>9</v>
      </c>
      <c r="C14" s="85" t="s">
        <v>97</v>
      </c>
      <c r="D14" s="127">
        <f>SUM(D5:D13)</f>
        <v>6538</v>
      </c>
      <c r="E14" s="1"/>
      <c r="F14" s="1"/>
      <c r="G14" s="1"/>
      <c r="H14" s="1"/>
    </row>
    <row r="15" spans="1:8">
      <c r="B15" s="42"/>
      <c r="C15" s="42"/>
      <c r="D15" s="42"/>
    </row>
  </sheetData>
  <mergeCells count="1">
    <mergeCell ref="B2:H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33F58-737F-4E6A-BBF1-B1C884576E93}">
  <sheetPr>
    <tabColor theme="0"/>
  </sheetPr>
  <dimension ref="A1:L18"/>
  <sheetViews>
    <sheetView workbookViewId="0">
      <selection activeCell="L10" sqref="L10"/>
    </sheetView>
  </sheetViews>
  <sheetFormatPr defaultColWidth="9.140625" defaultRowHeight="12.75"/>
  <cols>
    <col min="1" max="2" width="3.7109375" style="19" customWidth="1"/>
    <col min="3" max="3" width="32.5703125" style="19" customWidth="1"/>
    <col min="4" max="5" width="18.7109375" style="19" customWidth="1"/>
    <col min="6" max="6" width="1.85546875" style="19" customWidth="1"/>
    <col min="7" max="8" width="18.7109375" style="19" customWidth="1"/>
    <col min="9" max="9" width="2.140625" style="19" customWidth="1"/>
    <col min="10" max="16384" width="9.140625" style="19"/>
  </cols>
  <sheetData>
    <row r="1" spans="1:12" ht="21" customHeight="1"/>
    <row r="2" spans="1:12" ht="48" customHeight="1">
      <c r="A2" s="30"/>
      <c r="B2" s="30"/>
      <c r="C2" s="453" t="s">
        <v>877</v>
      </c>
      <c r="D2" s="453"/>
      <c r="E2" s="453"/>
      <c r="F2" s="453"/>
      <c r="G2" s="453"/>
      <c r="H2" s="453"/>
      <c r="I2" s="453"/>
      <c r="J2" s="453"/>
      <c r="K2" s="453"/>
      <c r="L2" s="453"/>
    </row>
    <row r="3" spans="1:12" ht="37.9" customHeight="1">
      <c r="A3" s="61"/>
      <c r="B3" s="272" t="s">
        <v>434</v>
      </c>
      <c r="C3" s="14"/>
      <c r="D3" s="516" t="s">
        <v>878</v>
      </c>
      <c r="E3" s="516"/>
      <c r="F3" s="423"/>
      <c r="G3" s="516" t="s">
        <v>879</v>
      </c>
      <c r="H3" s="516"/>
      <c r="I3" s="423"/>
      <c r="J3" s="62"/>
      <c r="K3" s="62"/>
      <c r="L3" s="62"/>
    </row>
    <row r="4" spans="1:12" ht="38.25" customHeight="1">
      <c r="A4" s="61"/>
      <c r="B4" s="272"/>
      <c r="C4" s="272" t="s">
        <v>531</v>
      </c>
      <c r="D4" s="427">
        <v>44377</v>
      </c>
      <c r="E4" s="427">
        <v>44196</v>
      </c>
      <c r="F4" s="423"/>
      <c r="G4" s="427">
        <v>44377</v>
      </c>
      <c r="H4" s="427">
        <v>44196</v>
      </c>
      <c r="I4" s="423"/>
      <c r="J4" s="62"/>
      <c r="K4" s="62"/>
      <c r="L4" s="62"/>
    </row>
    <row r="5" spans="1:12" ht="13.15" customHeight="1">
      <c r="A5" s="61"/>
      <c r="B5" s="50">
        <v>1</v>
      </c>
      <c r="C5" s="428" t="s">
        <v>880</v>
      </c>
      <c r="D5" s="88">
        <v>-10</v>
      </c>
      <c r="E5" s="88">
        <v>-2</v>
      </c>
      <c r="F5" s="88"/>
      <c r="G5" s="88">
        <v>109</v>
      </c>
      <c r="H5" s="88">
        <v>5</v>
      </c>
      <c r="I5" s="88"/>
      <c r="J5" s="62"/>
      <c r="K5" s="62"/>
      <c r="L5" s="62"/>
    </row>
    <row r="6" spans="1:12">
      <c r="A6" s="50"/>
      <c r="B6" s="50">
        <v>2</v>
      </c>
      <c r="C6" s="428" t="s">
        <v>881</v>
      </c>
      <c r="D6" s="88">
        <v>11</v>
      </c>
      <c r="E6" s="88">
        <v>5</v>
      </c>
      <c r="F6" s="88"/>
      <c r="G6" s="88">
        <v>-48</v>
      </c>
      <c r="H6" s="88">
        <v>-8</v>
      </c>
      <c r="I6" s="88"/>
      <c r="J6" s="37"/>
      <c r="K6" s="37"/>
      <c r="L6" s="37"/>
    </row>
    <row r="7" spans="1:12">
      <c r="A7" s="50"/>
      <c r="B7" s="50">
        <v>3</v>
      </c>
      <c r="C7" s="428" t="s">
        <v>882</v>
      </c>
      <c r="D7" s="88">
        <v>2</v>
      </c>
      <c r="E7" s="88">
        <v>-2</v>
      </c>
      <c r="F7" s="88"/>
      <c r="G7" s="412"/>
      <c r="H7" s="412"/>
      <c r="I7" s="88"/>
      <c r="J7" s="37"/>
      <c r="K7" s="37"/>
      <c r="L7" s="37"/>
    </row>
    <row r="8" spans="1:12">
      <c r="A8" s="50"/>
      <c r="B8" s="50">
        <v>4</v>
      </c>
      <c r="C8" s="428" t="s">
        <v>883</v>
      </c>
      <c r="D8" s="88">
        <v>3</v>
      </c>
      <c r="E8" s="88">
        <v>10</v>
      </c>
      <c r="F8" s="88"/>
      <c r="G8" s="412"/>
      <c r="H8" s="412"/>
      <c r="I8" s="88"/>
      <c r="J8" s="37"/>
      <c r="K8" s="37"/>
      <c r="L8" s="37"/>
    </row>
    <row r="9" spans="1:12">
      <c r="A9" s="50"/>
      <c r="B9" s="50">
        <v>5</v>
      </c>
      <c r="C9" s="428" t="s">
        <v>884</v>
      </c>
      <c r="D9" s="88">
        <v>-4</v>
      </c>
      <c r="E9" s="88">
        <v>4</v>
      </c>
      <c r="F9" s="88"/>
      <c r="G9" s="412"/>
      <c r="H9" s="412"/>
      <c r="I9" s="88"/>
      <c r="J9" s="37"/>
      <c r="K9" s="37"/>
      <c r="L9" s="37"/>
    </row>
    <row r="10" spans="1:12">
      <c r="A10" s="50"/>
      <c r="B10" s="409">
        <v>6</v>
      </c>
      <c r="C10" s="429" t="s">
        <v>885</v>
      </c>
      <c r="D10" s="408">
        <v>11</v>
      </c>
      <c r="E10" s="408">
        <v>6</v>
      </c>
      <c r="F10" s="408"/>
      <c r="G10" s="431"/>
      <c r="H10" s="431"/>
      <c r="I10" s="408"/>
      <c r="J10" s="37"/>
      <c r="K10" s="37"/>
      <c r="L10" s="37"/>
    </row>
    <row r="11" spans="1:12">
      <c r="A11" s="50"/>
      <c r="B11" s="50"/>
      <c r="C11" s="98"/>
      <c r="D11" s="88"/>
      <c r="E11" s="88"/>
      <c r="F11" s="88"/>
      <c r="G11" s="88"/>
      <c r="H11" s="88"/>
      <c r="I11" s="88"/>
      <c r="J11" s="37"/>
      <c r="K11" s="37"/>
      <c r="L11" s="37"/>
    </row>
    <row r="12" spans="1:12">
      <c r="A12" s="50"/>
      <c r="B12" s="50"/>
      <c r="C12" s="519" t="s">
        <v>888</v>
      </c>
      <c r="D12" s="520"/>
      <c r="E12" s="520"/>
      <c r="F12" s="520"/>
      <c r="G12" s="520"/>
      <c r="H12" s="520"/>
      <c r="I12" s="88"/>
      <c r="J12" s="37"/>
      <c r="K12" s="37"/>
      <c r="L12" s="37"/>
    </row>
    <row r="13" spans="1:12">
      <c r="A13" s="50"/>
      <c r="B13" s="50"/>
      <c r="C13" s="520"/>
      <c r="D13" s="520"/>
      <c r="E13" s="520"/>
      <c r="F13" s="520"/>
      <c r="G13" s="520"/>
      <c r="H13" s="520"/>
      <c r="I13" s="88"/>
      <c r="J13" s="37"/>
      <c r="K13" s="37"/>
      <c r="L13" s="37"/>
    </row>
    <row r="14" spans="1:12">
      <c r="A14" s="50"/>
      <c r="B14" s="50"/>
      <c r="C14" s="520"/>
      <c r="D14" s="520"/>
      <c r="E14" s="520"/>
      <c r="F14" s="520"/>
      <c r="G14" s="520"/>
      <c r="H14" s="520"/>
      <c r="I14" s="88"/>
      <c r="J14" s="37"/>
      <c r="K14" s="37"/>
      <c r="L14" s="37"/>
    </row>
    <row r="15" spans="1:12">
      <c r="C15" s="520"/>
      <c r="D15" s="520"/>
      <c r="E15" s="520"/>
      <c r="F15" s="520"/>
      <c r="G15" s="520"/>
      <c r="H15" s="520"/>
    </row>
    <row r="16" spans="1:12">
      <c r="C16" s="520"/>
      <c r="D16" s="520"/>
      <c r="E16" s="520"/>
      <c r="F16" s="520"/>
      <c r="G16" s="520"/>
      <c r="H16" s="520"/>
    </row>
    <row r="17" spans="3:8">
      <c r="C17" s="520"/>
      <c r="D17" s="520"/>
      <c r="E17" s="520"/>
      <c r="F17" s="520"/>
      <c r="G17" s="520"/>
      <c r="H17" s="520"/>
    </row>
    <row r="18" spans="3:8">
      <c r="C18" s="520"/>
      <c r="D18" s="520"/>
      <c r="E18" s="520"/>
      <c r="F18" s="520"/>
      <c r="G18" s="520"/>
      <c r="H18" s="520"/>
    </row>
  </sheetData>
  <mergeCells count="4">
    <mergeCell ref="C2:L2"/>
    <mergeCell ref="D3:E3"/>
    <mergeCell ref="G3:H3"/>
    <mergeCell ref="C12:H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3899-4287-4B57-80BB-43D2E0F6B429}">
  <sheetPr codeName="Ark3"/>
  <dimension ref="B1:H48"/>
  <sheetViews>
    <sheetView zoomScaleNormal="100" workbookViewId="0">
      <selection activeCell="F57" sqref="F57"/>
    </sheetView>
  </sheetViews>
  <sheetFormatPr defaultColWidth="9.140625" defaultRowHeight="12.75"/>
  <cols>
    <col min="1" max="1" width="3.7109375" style="2" customWidth="1"/>
    <col min="2" max="2" width="8.7109375" style="3" customWidth="1"/>
    <col min="3" max="3" width="69" style="2" customWidth="1"/>
    <col min="4" max="8" width="19.7109375" style="2" customWidth="1"/>
    <col min="9" max="16384" width="9.140625" style="2"/>
  </cols>
  <sheetData>
    <row r="1" spans="2:8" ht="21" customHeight="1"/>
    <row r="2" spans="2:8" ht="48" customHeight="1">
      <c r="B2" s="453" t="s">
        <v>431</v>
      </c>
      <c r="C2" s="453"/>
      <c r="D2" s="453"/>
      <c r="E2" s="453"/>
      <c r="F2" s="453"/>
      <c r="G2" s="453"/>
      <c r="H2" s="453"/>
    </row>
    <row r="3" spans="2:8" ht="47.25" customHeight="1">
      <c r="B3" s="273" t="s">
        <v>434</v>
      </c>
      <c r="C3" s="11"/>
      <c r="D3" s="276" t="s">
        <v>407</v>
      </c>
      <c r="E3" s="276" t="s">
        <v>408</v>
      </c>
      <c r="F3" s="276" t="s">
        <v>395</v>
      </c>
      <c r="G3" s="276" t="s">
        <v>396</v>
      </c>
      <c r="H3" s="276" t="s">
        <v>397</v>
      </c>
    </row>
    <row r="4" spans="2:8" s="42" customFormat="1" ht="12.75" customHeight="1">
      <c r="B4" s="17"/>
      <c r="C4" s="12" t="s">
        <v>435</v>
      </c>
      <c r="D4" s="100"/>
      <c r="E4" s="100"/>
      <c r="F4" s="100"/>
      <c r="G4" s="100"/>
      <c r="H4" s="100"/>
    </row>
    <row r="5" spans="2:8" s="42" customFormat="1" ht="12.75" customHeight="1">
      <c r="B5" s="17">
        <v>1</v>
      </c>
      <c r="C5" s="270" t="s">
        <v>436</v>
      </c>
      <c r="D5" s="41">
        <v>10243.708965101918</v>
      </c>
      <c r="E5" s="41">
        <v>10225.536315328001</v>
      </c>
      <c r="F5" s="41">
        <v>10185.695011457999</v>
      </c>
      <c r="G5" s="41">
        <v>9994.5980478000001</v>
      </c>
      <c r="H5" s="41">
        <v>10033.013644950002</v>
      </c>
    </row>
    <row r="6" spans="2:8" s="42" customFormat="1" ht="12.75" customHeight="1">
      <c r="B6" s="17">
        <v>2</v>
      </c>
      <c r="C6" s="270" t="s">
        <v>437</v>
      </c>
      <c r="D6" s="41">
        <v>11043.095090101917</v>
      </c>
      <c r="E6" s="41">
        <v>11025.051440328001</v>
      </c>
      <c r="F6" s="41">
        <v>11041.208761458</v>
      </c>
      <c r="G6" s="41">
        <v>10850.8650478</v>
      </c>
      <c r="H6" s="41">
        <v>10890.263894950003</v>
      </c>
    </row>
    <row r="7" spans="2:8" s="42" customFormat="1" ht="12.75" customHeight="1">
      <c r="B7" s="15">
        <v>3</v>
      </c>
      <c r="C7" s="16" t="s">
        <v>438</v>
      </c>
      <c r="D7" s="57">
        <v>13003.396798216399</v>
      </c>
      <c r="E7" s="57">
        <v>12985.082333574441</v>
      </c>
      <c r="F7" s="57">
        <v>12952.390001785081</v>
      </c>
      <c r="G7" s="57">
        <v>12768.339752386077</v>
      </c>
      <c r="H7" s="57">
        <v>12814.193289090003</v>
      </c>
    </row>
    <row r="8" spans="2:8" s="42" customFormat="1" ht="12.75" customHeight="1">
      <c r="B8" s="17"/>
      <c r="C8" s="12" t="s">
        <v>439</v>
      </c>
      <c r="D8" s="100"/>
      <c r="E8" s="100"/>
      <c r="F8" s="100"/>
      <c r="G8" s="100"/>
      <c r="H8" s="100"/>
    </row>
    <row r="9" spans="2:8" s="42" customFormat="1" ht="12.75" customHeight="1">
      <c r="B9" s="15">
        <v>4</v>
      </c>
      <c r="C9" s="16" t="s">
        <v>392</v>
      </c>
      <c r="D9" s="57">
        <v>57799.421040208603</v>
      </c>
      <c r="E9" s="57">
        <v>56499.573134080601</v>
      </c>
      <c r="F9" s="57">
        <v>54039.623420638905</v>
      </c>
      <c r="G9" s="57">
        <v>49842.563209844811</v>
      </c>
      <c r="H9" s="57">
        <v>49564.396522559065</v>
      </c>
    </row>
    <row r="10" spans="2:8" s="42" customFormat="1" ht="12.75" customHeight="1">
      <c r="B10" s="17"/>
      <c r="C10" s="12" t="s">
        <v>440</v>
      </c>
      <c r="D10" s="100"/>
      <c r="E10" s="100"/>
      <c r="F10" s="100"/>
      <c r="G10" s="100"/>
      <c r="H10" s="100"/>
    </row>
    <row r="11" spans="2:8" s="42" customFormat="1" ht="12.75" customHeight="1">
      <c r="B11" s="17">
        <v>5</v>
      </c>
      <c r="C11" s="270" t="s">
        <v>441</v>
      </c>
      <c r="D11" s="445">
        <v>0.17722857393287389</v>
      </c>
      <c r="E11" s="445">
        <v>0.18098431099756304</v>
      </c>
      <c r="F11" s="445">
        <v>0.18848567711461628</v>
      </c>
      <c r="G11" s="445">
        <v>0.20052335602647908</v>
      </c>
      <c r="H11" s="445">
        <v>0.20242380315038255</v>
      </c>
    </row>
    <row r="12" spans="2:8" s="42" customFormat="1" ht="12.75" customHeight="1">
      <c r="B12" s="17">
        <v>6</v>
      </c>
      <c r="C12" s="270" t="s">
        <v>442</v>
      </c>
      <c r="D12" s="445">
        <v>0.19105892224110177</v>
      </c>
      <c r="E12" s="445">
        <v>0.19513512808608599</v>
      </c>
      <c r="F12" s="445">
        <v>0.20431690790134416</v>
      </c>
      <c r="G12" s="445">
        <v>0.21770278952380917</v>
      </c>
      <c r="H12" s="445">
        <v>0.21971948937163666</v>
      </c>
    </row>
    <row r="13" spans="2:8" s="42" customFormat="1" ht="12.75" customHeight="1">
      <c r="B13" s="15">
        <v>7</v>
      </c>
      <c r="C13" s="16" t="s">
        <v>443</v>
      </c>
      <c r="D13" s="446">
        <v>0.22497451642587371</v>
      </c>
      <c r="E13" s="446">
        <v>0.22982620245217081</v>
      </c>
      <c r="F13" s="446">
        <v>0.23968320247099062</v>
      </c>
      <c r="G13" s="446">
        <v>0.2561734174590784</v>
      </c>
      <c r="H13" s="446">
        <v>0.25853625158651261</v>
      </c>
    </row>
    <row r="14" spans="2:8" s="42" customFormat="1" ht="12.75" customHeight="1">
      <c r="B14" s="17"/>
      <c r="C14" s="12" t="s">
        <v>444</v>
      </c>
      <c r="D14" s="100"/>
      <c r="E14" s="100"/>
      <c r="F14" s="100"/>
      <c r="G14" s="100"/>
      <c r="H14" s="100"/>
    </row>
    <row r="15" spans="2:8" s="42" customFormat="1" ht="12.75" customHeight="1">
      <c r="B15" s="17" t="s">
        <v>477</v>
      </c>
      <c r="C15" s="270" t="s">
        <v>445</v>
      </c>
      <c r="D15" s="41"/>
      <c r="E15" s="41"/>
      <c r="F15" s="41"/>
      <c r="G15" s="41"/>
      <c r="H15" s="41"/>
    </row>
    <row r="16" spans="2:8" s="42" customFormat="1" ht="12.75" customHeight="1">
      <c r="B16" s="17" t="s">
        <v>478</v>
      </c>
      <c r="C16" s="270" t="s">
        <v>446</v>
      </c>
      <c r="D16" s="41"/>
      <c r="E16" s="41"/>
      <c r="F16" s="41"/>
      <c r="G16" s="41"/>
      <c r="H16" s="41"/>
    </row>
    <row r="17" spans="2:8" s="42" customFormat="1" ht="12.75" customHeight="1">
      <c r="B17" s="17" t="s">
        <v>479</v>
      </c>
      <c r="C17" s="270" t="s">
        <v>447</v>
      </c>
      <c r="D17" s="41"/>
      <c r="E17" s="41"/>
      <c r="F17" s="41"/>
      <c r="G17" s="41"/>
      <c r="H17" s="41"/>
    </row>
    <row r="18" spans="2:8" s="42" customFormat="1" ht="12.75" customHeight="1">
      <c r="B18" s="15" t="s">
        <v>480</v>
      </c>
      <c r="C18" s="16" t="s">
        <v>448</v>
      </c>
      <c r="D18" s="446">
        <v>0.10433530000000001</v>
      </c>
      <c r="E18" s="446">
        <v>0.11289399999999999</v>
      </c>
      <c r="F18" s="446">
        <v>0.108</v>
      </c>
      <c r="G18" s="446">
        <v>0.112</v>
      </c>
      <c r="H18" s="446">
        <v>0.11600000000000001</v>
      </c>
    </row>
    <row r="19" spans="2:8" s="42" customFormat="1" ht="24.75" customHeight="1">
      <c r="B19" s="17"/>
      <c r="C19" s="12" t="s">
        <v>449</v>
      </c>
      <c r="D19" s="100"/>
      <c r="E19" s="100"/>
      <c r="F19" s="100"/>
      <c r="G19" s="100"/>
      <c r="H19" s="100"/>
    </row>
    <row r="20" spans="2:8" s="42" customFormat="1" ht="12.75" customHeight="1">
      <c r="B20" s="17">
        <v>8</v>
      </c>
      <c r="C20" s="270" t="s">
        <v>450</v>
      </c>
      <c r="D20" s="445">
        <v>2.5000000000000001E-2</v>
      </c>
      <c r="E20" s="445">
        <v>2.5000000000000001E-2</v>
      </c>
      <c r="F20" s="445">
        <v>2.5000000000000001E-2</v>
      </c>
      <c r="G20" s="445">
        <v>2.5000000000000001E-2</v>
      </c>
      <c r="H20" s="445">
        <v>2.5000000000000001E-2</v>
      </c>
    </row>
    <row r="21" spans="2:8" s="42" customFormat="1" ht="12.75" customHeight="1">
      <c r="B21" s="17" t="s">
        <v>418</v>
      </c>
      <c r="C21" s="270" t="s">
        <v>451</v>
      </c>
      <c r="D21" s="445"/>
      <c r="E21" s="445"/>
      <c r="F21" s="445"/>
      <c r="G21" s="445"/>
      <c r="H21" s="445"/>
    </row>
    <row r="22" spans="2:8" s="42" customFormat="1" ht="12.75" customHeight="1">
      <c r="B22" s="17">
        <v>9</v>
      </c>
      <c r="C22" s="270" t="s">
        <v>452</v>
      </c>
      <c r="D22" s="445"/>
      <c r="E22" s="445"/>
      <c r="F22" s="445"/>
      <c r="G22" s="445"/>
      <c r="H22" s="445"/>
    </row>
    <row r="23" spans="2:8" s="42" customFormat="1" ht="12.75" customHeight="1">
      <c r="B23" s="17" t="s">
        <v>481</v>
      </c>
      <c r="C23" s="270" t="s">
        <v>453</v>
      </c>
      <c r="D23" s="445">
        <v>0.01</v>
      </c>
      <c r="E23" s="445">
        <v>0.01</v>
      </c>
      <c r="F23" s="445">
        <v>0.01</v>
      </c>
      <c r="G23" s="445">
        <v>0.01</v>
      </c>
      <c r="H23" s="445">
        <v>0.01</v>
      </c>
    </row>
    <row r="24" spans="2:8" s="42" customFormat="1" ht="12.75" customHeight="1">
      <c r="B24" s="17">
        <v>10</v>
      </c>
      <c r="C24" s="270" t="s">
        <v>454</v>
      </c>
      <c r="D24" s="445"/>
      <c r="E24" s="445"/>
      <c r="F24" s="445" t="s">
        <v>889</v>
      </c>
      <c r="G24" s="445" t="s">
        <v>889</v>
      </c>
      <c r="H24" s="445" t="s">
        <v>889</v>
      </c>
    </row>
    <row r="25" spans="2:8" s="42" customFormat="1" ht="12.75" customHeight="1">
      <c r="B25" s="17" t="s">
        <v>482</v>
      </c>
      <c r="C25" s="270" t="s">
        <v>455</v>
      </c>
      <c r="D25" s="445"/>
      <c r="E25" s="445"/>
      <c r="F25" s="445"/>
      <c r="G25" s="445"/>
      <c r="H25" s="445"/>
    </row>
    <row r="26" spans="2:8" s="42" customFormat="1" ht="12.75" customHeight="1">
      <c r="B26" s="17">
        <v>11</v>
      </c>
      <c r="C26" s="270" t="s">
        <v>456</v>
      </c>
      <c r="D26" s="445">
        <v>3.5000000000000003E-2</v>
      </c>
      <c r="E26" s="445">
        <v>3.5000000000000003E-2</v>
      </c>
      <c r="F26" s="445">
        <v>3.5000000000000003E-2</v>
      </c>
      <c r="G26" s="445">
        <v>3.5000000000000003E-2</v>
      </c>
      <c r="H26" s="445">
        <v>3.5000000000000003E-2</v>
      </c>
    </row>
    <row r="27" spans="2:8" s="42" customFormat="1" ht="12.75" customHeight="1">
      <c r="B27" s="17" t="s">
        <v>483</v>
      </c>
      <c r="C27" s="270" t="s">
        <v>457</v>
      </c>
      <c r="D27" s="445">
        <v>0.1393353</v>
      </c>
      <c r="E27" s="445">
        <v>0.147894</v>
      </c>
      <c r="F27" s="445">
        <v>0.14343240000000002</v>
      </c>
      <c r="G27" s="445">
        <v>0.14699999999999999</v>
      </c>
      <c r="H27" s="445">
        <v>0.151</v>
      </c>
    </row>
    <row r="28" spans="2:8" ht="12.75" customHeight="1">
      <c r="B28" s="279">
        <v>12</v>
      </c>
      <c r="C28" s="111" t="s">
        <v>458</v>
      </c>
      <c r="D28" s="447">
        <v>0.13222857393287391</v>
      </c>
      <c r="E28" s="447">
        <v>0.13598440593341016</v>
      </c>
      <c r="F28" s="447">
        <v>0.14348596058719518</v>
      </c>
      <c r="G28" s="447">
        <v>0.1555233560264791</v>
      </c>
      <c r="H28" s="447">
        <v>0.15742380315038257</v>
      </c>
    </row>
    <row r="29" spans="2:8" ht="12.75" customHeight="1">
      <c r="B29" s="278"/>
      <c r="C29" s="47" t="s">
        <v>316</v>
      </c>
      <c r="D29" s="100"/>
      <c r="E29" s="100"/>
      <c r="F29" s="100"/>
      <c r="G29" s="100"/>
      <c r="H29" s="100"/>
    </row>
    <row r="30" spans="2:8" ht="12.75" customHeight="1">
      <c r="B30" s="3">
        <v>13</v>
      </c>
      <c r="C30" s="2" t="s">
        <v>459</v>
      </c>
      <c r="D30" s="450">
        <v>196259.16564074263</v>
      </c>
      <c r="E30" s="450">
        <v>183925.31956867999</v>
      </c>
      <c r="F30" s="450">
        <v>180520.65411517001</v>
      </c>
      <c r="G30" s="450">
        <v>170340.03203900001</v>
      </c>
      <c r="H30" s="450">
        <v>168096.353959</v>
      </c>
    </row>
    <row r="31" spans="2:8" ht="12.75" customHeight="1">
      <c r="B31" s="279">
        <v>14</v>
      </c>
      <c r="C31" s="111" t="s">
        <v>460</v>
      </c>
      <c r="D31" s="449">
        <v>5.6108398773627881E-2</v>
      </c>
      <c r="E31" s="449">
        <v>5.994308704307081E-2</v>
      </c>
      <c r="F31" s="449">
        <v>6.1163132914507611E-2</v>
      </c>
      <c r="G31" s="449">
        <v>6.370120351577141E-2</v>
      </c>
      <c r="H31" s="449">
        <v>6.4785842396072713E-2</v>
      </c>
    </row>
    <row r="32" spans="2:8" ht="25.5" customHeight="1">
      <c r="C32" s="281" t="s">
        <v>461</v>
      </c>
      <c r="D32" s="100"/>
      <c r="E32" s="100"/>
      <c r="F32" s="100"/>
      <c r="G32" s="100"/>
      <c r="H32" s="100"/>
    </row>
    <row r="33" spans="2:8" ht="12.75" customHeight="1">
      <c r="B33" s="3" t="s">
        <v>484</v>
      </c>
      <c r="C33" s="2" t="s">
        <v>462</v>
      </c>
    </row>
    <row r="34" spans="2:8" ht="12.75" customHeight="1">
      <c r="B34" s="3" t="s">
        <v>485</v>
      </c>
      <c r="C34" s="2" t="s">
        <v>446</v>
      </c>
    </row>
    <row r="35" spans="2:8" ht="12.75" customHeight="1">
      <c r="B35" s="279" t="s">
        <v>486</v>
      </c>
      <c r="C35" s="111" t="s">
        <v>463</v>
      </c>
      <c r="D35" s="451">
        <v>0.03</v>
      </c>
      <c r="E35" s="111"/>
      <c r="F35" s="111"/>
      <c r="G35" s="111"/>
      <c r="H35" s="111"/>
    </row>
    <row r="36" spans="2:8" ht="24.75" customHeight="1">
      <c r="C36" s="281" t="s">
        <v>464</v>
      </c>
      <c r="D36" s="100"/>
      <c r="E36" s="100"/>
      <c r="F36" s="100"/>
      <c r="G36" s="100"/>
      <c r="H36" s="100"/>
    </row>
    <row r="37" spans="2:8" ht="12.75" customHeight="1">
      <c r="B37" s="3" t="s">
        <v>487</v>
      </c>
      <c r="C37" s="2" t="s">
        <v>465</v>
      </c>
    </row>
    <row r="38" spans="2:8" ht="12.75" customHeight="1">
      <c r="B38" s="279" t="s">
        <v>488</v>
      </c>
      <c r="C38" s="111" t="s">
        <v>466</v>
      </c>
      <c r="D38" s="451">
        <v>0.03</v>
      </c>
      <c r="E38" s="111"/>
      <c r="F38" s="111"/>
      <c r="G38" s="111"/>
      <c r="H38" s="111"/>
    </row>
    <row r="39" spans="2:8" ht="12.75" customHeight="1">
      <c r="C39" s="277" t="s">
        <v>467</v>
      </c>
      <c r="D39" s="100"/>
      <c r="E39" s="100"/>
      <c r="F39" s="100"/>
      <c r="G39" s="100"/>
      <c r="H39" s="100"/>
    </row>
    <row r="40" spans="2:8" ht="12.75" customHeight="1">
      <c r="B40" s="3">
        <v>15</v>
      </c>
      <c r="C40" s="2" t="s">
        <v>468</v>
      </c>
      <c r="D40" s="450">
        <v>46749.84643644996</v>
      </c>
      <c r="E40" s="450">
        <v>45494.79258136663</v>
      </c>
      <c r="F40" s="450">
        <v>43607.441430166669</v>
      </c>
      <c r="G40" s="450">
        <v>41499.419300819165</v>
      </c>
      <c r="H40" s="450">
        <v>40895.542218093331</v>
      </c>
    </row>
    <row r="41" spans="2:8" ht="12.75" customHeight="1">
      <c r="B41" s="3" t="s">
        <v>489</v>
      </c>
      <c r="C41" s="2" t="s">
        <v>469</v>
      </c>
      <c r="D41" s="450">
        <v>30478.206413775868</v>
      </c>
      <c r="E41" s="450">
        <v>28658.215259525867</v>
      </c>
      <c r="F41" s="450">
        <v>27709.713999475756</v>
      </c>
      <c r="G41" s="450">
        <v>26951.558550993144</v>
      </c>
      <c r="H41" s="450">
        <v>26732.891588528877</v>
      </c>
    </row>
    <row r="42" spans="2:8" ht="12.75" customHeight="1">
      <c r="B42" s="3" t="s">
        <v>490</v>
      </c>
      <c r="C42" s="2" t="s">
        <v>470</v>
      </c>
      <c r="D42" s="450">
        <v>9526.8669108841332</v>
      </c>
      <c r="E42" s="450">
        <v>8031.3160011341342</v>
      </c>
      <c r="F42" s="450">
        <v>7560.1699423796681</v>
      </c>
      <c r="G42" s="450">
        <v>7346.8384341758019</v>
      </c>
      <c r="H42" s="450">
        <v>6794.1214127133908</v>
      </c>
    </row>
    <row r="43" spans="2:8" ht="12.75" customHeight="1">
      <c r="B43" s="3">
        <v>16</v>
      </c>
      <c r="C43" s="2" t="s">
        <v>471</v>
      </c>
      <c r="D43" s="450">
        <v>20951.339502891733</v>
      </c>
      <c r="E43" s="450">
        <v>20626.899258391732</v>
      </c>
      <c r="F43" s="450">
        <v>20149.544057096089</v>
      </c>
      <c r="G43" s="450">
        <v>19604.720116817352</v>
      </c>
      <c r="H43" s="450">
        <v>19938.770175815484</v>
      </c>
    </row>
    <row r="44" spans="2:8" ht="12.75" customHeight="1">
      <c r="B44" s="279">
        <v>17</v>
      </c>
      <c r="C44" s="111" t="s">
        <v>472</v>
      </c>
      <c r="D44" s="448">
        <v>2.2367051891269658</v>
      </c>
      <c r="E44" s="448">
        <v>2.2127921647819533</v>
      </c>
      <c r="F44" s="448">
        <v>2.1654435058241304</v>
      </c>
      <c r="G44" s="448">
        <v>2.1110639776824156</v>
      </c>
      <c r="H44" s="448">
        <v>1.9970024454623274</v>
      </c>
    </row>
    <row r="45" spans="2:8" ht="12.75" customHeight="1">
      <c r="C45" s="277" t="s">
        <v>473</v>
      </c>
      <c r="D45" s="100"/>
      <c r="E45" s="100"/>
      <c r="F45" s="100"/>
      <c r="G45" s="100"/>
      <c r="H45" s="100"/>
    </row>
    <row r="46" spans="2:8" ht="12.75" customHeight="1">
      <c r="B46" s="3">
        <v>18</v>
      </c>
      <c r="C46" s="2" t="s">
        <v>474</v>
      </c>
      <c r="D46" s="450">
        <v>107108.08278319999</v>
      </c>
      <c r="E46" s="450">
        <v>105023.04658184006</v>
      </c>
      <c r="F46" s="450">
        <v>109983.09375826258</v>
      </c>
      <c r="G46" s="450">
        <v>98387.8089378</v>
      </c>
      <c r="H46" s="450">
        <v>98012.248173519343</v>
      </c>
    </row>
    <row r="47" spans="2:8" ht="12.75" customHeight="1">
      <c r="B47" s="3">
        <v>19</v>
      </c>
      <c r="C47" s="2" t="s">
        <v>475</v>
      </c>
      <c r="D47" s="450">
        <v>81159.092991156489</v>
      </c>
      <c r="E47" s="450">
        <v>82476.174731737367</v>
      </c>
      <c r="F47" s="450">
        <v>84124.230936570413</v>
      </c>
      <c r="G47" s="450">
        <v>74743.184879030217</v>
      </c>
      <c r="H47" s="450">
        <v>74207.811091340467</v>
      </c>
    </row>
    <row r="48" spans="2:8" ht="12.75" customHeight="1">
      <c r="B48" s="279">
        <v>20</v>
      </c>
      <c r="C48" s="111" t="s">
        <v>476</v>
      </c>
      <c r="D48" s="452">
        <v>131.97299136262038</v>
      </c>
      <c r="E48" s="452">
        <v>127.33743644566302</v>
      </c>
      <c r="F48" s="452">
        <v>130.73889952252844</v>
      </c>
      <c r="G48" s="452">
        <v>131.634488277477</v>
      </c>
      <c r="H48" s="452">
        <v>132.07807470951894</v>
      </c>
    </row>
  </sheetData>
  <mergeCells count="1">
    <mergeCell ref="B2:H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
  <dimension ref="B1:K122"/>
  <sheetViews>
    <sheetView workbookViewId="0"/>
  </sheetViews>
  <sheetFormatPr defaultColWidth="9.140625" defaultRowHeight="12"/>
  <cols>
    <col min="1" max="1" width="3.7109375" style="37" customWidth="1"/>
    <col min="2" max="2" width="8.7109375" style="50" customWidth="1"/>
    <col min="3" max="3" width="75.42578125" style="37" customWidth="1"/>
    <col min="4" max="4" width="19.85546875" style="37" customWidth="1"/>
    <col min="5" max="5" width="2" style="37" customWidth="1"/>
    <col min="6" max="6" width="27.85546875" style="37" customWidth="1"/>
    <col min="7" max="7" width="9.140625" style="37" customWidth="1"/>
    <col min="8" max="16384" width="9.140625" style="37"/>
  </cols>
  <sheetData>
    <row r="1" spans="2:9" ht="21" customHeight="1"/>
    <row r="2" spans="2:9" ht="48" customHeight="1">
      <c r="B2" s="141" t="s">
        <v>493</v>
      </c>
      <c r="I2" s="142"/>
    </row>
    <row r="3" spans="2:9" s="19" customFormat="1" ht="50.25" customHeight="1">
      <c r="B3" s="143" t="s">
        <v>353</v>
      </c>
      <c r="C3" s="14"/>
      <c r="D3" s="206" t="s">
        <v>407</v>
      </c>
      <c r="E3" s="128"/>
      <c r="F3" s="128" t="s">
        <v>195</v>
      </c>
    </row>
    <row r="4" spans="2:9" ht="12.75">
      <c r="B4" s="391" t="s">
        <v>797</v>
      </c>
      <c r="C4" s="388"/>
      <c r="D4" s="389"/>
      <c r="E4" s="390"/>
      <c r="F4" s="390"/>
    </row>
    <row r="5" spans="2:9" s="167" customFormat="1">
      <c r="B5" s="50">
        <v>1</v>
      </c>
      <c r="C5" s="53" t="s">
        <v>807</v>
      </c>
      <c r="D5" s="144">
        <v>596.76319999999998</v>
      </c>
      <c r="E5" s="144"/>
      <c r="F5" s="53" t="s">
        <v>197</v>
      </c>
    </row>
    <row r="6" spans="2:9" s="167" customFormat="1">
      <c r="B6" s="173"/>
      <c r="C6" s="174" t="s">
        <v>808</v>
      </c>
      <c r="D6" s="175">
        <v>596.76319999999998</v>
      </c>
      <c r="E6" s="175"/>
      <c r="F6" s="174" t="s">
        <v>198</v>
      </c>
    </row>
    <row r="7" spans="2:9" s="167" customFormat="1">
      <c r="B7" s="173"/>
      <c r="C7" s="174" t="s">
        <v>809</v>
      </c>
      <c r="D7" s="175"/>
      <c r="E7" s="175"/>
      <c r="F7" s="174" t="s">
        <v>198</v>
      </c>
    </row>
    <row r="8" spans="2:9">
      <c r="B8" s="173"/>
      <c r="C8" s="174" t="s">
        <v>810</v>
      </c>
      <c r="D8" s="175"/>
      <c r="E8" s="175"/>
      <c r="F8" s="174" t="s">
        <v>198</v>
      </c>
    </row>
    <row r="9" spans="2:9">
      <c r="B9" s="50">
        <v>2</v>
      </c>
      <c r="C9" s="53" t="s">
        <v>811</v>
      </c>
      <c r="D9" s="144">
        <v>10386.237806849998</v>
      </c>
      <c r="E9" s="144"/>
      <c r="F9" s="53" t="s">
        <v>199</v>
      </c>
    </row>
    <row r="10" spans="2:9">
      <c r="B10" s="50">
        <v>3</v>
      </c>
      <c r="C10" s="53" t="s">
        <v>812</v>
      </c>
      <c r="D10" s="144">
        <v>531.63749304999999</v>
      </c>
      <c r="E10" s="144"/>
      <c r="F10" s="53" t="s">
        <v>200</v>
      </c>
    </row>
    <row r="11" spans="2:9">
      <c r="B11" s="50" t="s">
        <v>805</v>
      </c>
      <c r="C11" s="53" t="s">
        <v>201</v>
      </c>
      <c r="D11" s="144"/>
      <c r="E11" s="144"/>
      <c r="F11" s="53" t="s">
        <v>202</v>
      </c>
    </row>
    <row r="12" spans="2:9" ht="24">
      <c r="B12" s="50">
        <v>4</v>
      </c>
      <c r="C12" s="53" t="s">
        <v>813</v>
      </c>
      <c r="D12" s="144"/>
      <c r="E12" s="144"/>
      <c r="F12" s="430" t="s">
        <v>204</v>
      </c>
    </row>
    <row r="13" spans="2:9">
      <c r="B13" s="50">
        <v>5</v>
      </c>
      <c r="C13" s="53" t="s">
        <v>205</v>
      </c>
      <c r="D13" s="144"/>
      <c r="E13" s="144"/>
      <c r="F13" s="430" t="s">
        <v>206</v>
      </c>
    </row>
    <row r="14" spans="2:9">
      <c r="B14" s="50" t="s">
        <v>806</v>
      </c>
      <c r="C14" s="53" t="s">
        <v>814</v>
      </c>
      <c r="D14" s="144"/>
      <c r="E14" s="144"/>
      <c r="F14" s="430" t="s">
        <v>207</v>
      </c>
    </row>
    <row r="15" spans="2:9" ht="12.75" customHeight="1">
      <c r="C15" s="53" t="s">
        <v>208</v>
      </c>
      <c r="D15" s="144"/>
      <c r="E15" s="144"/>
      <c r="F15" s="53"/>
    </row>
    <row r="16" spans="2:9">
      <c r="B16" s="58">
        <v>6</v>
      </c>
      <c r="C16" s="145" t="s">
        <v>208</v>
      </c>
      <c r="D16" s="146">
        <f>SUM(D5:D15)-D6</f>
        <v>11514.6384999</v>
      </c>
      <c r="E16" s="146"/>
      <c r="F16" s="156"/>
    </row>
    <row r="17" spans="2:6" ht="12.75">
      <c r="B17" s="391" t="s">
        <v>798</v>
      </c>
      <c r="C17" s="388"/>
      <c r="D17" s="389"/>
      <c r="E17" s="390"/>
      <c r="F17" s="390"/>
    </row>
    <row r="18" spans="2:6">
      <c r="B18" s="139">
        <v>7</v>
      </c>
      <c r="C18" s="129" t="s">
        <v>209</v>
      </c>
      <c r="D18" s="144">
        <v>-88.464554919999998</v>
      </c>
      <c r="E18" s="144"/>
      <c r="F18" s="53" t="s">
        <v>210</v>
      </c>
    </row>
    <row r="19" spans="2:6">
      <c r="B19" s="139">
        <v>8</v>
      </c>
      <c r="C19" s="129" t="s">
        <v>211</v>
      </c>
      <c r="D19" s="144">
        <v>-368.55627429000003</v>
      </c>
      <c r="E19" s="144"/>
      <c r="F19" s="53" t="s">
        <v>212</v>
      </c>
    </row>
    <row r="20" spans="2:6">
      <c r="B20" s="139">
        <v>9</v>
      </c>
      <c r="C20" s="129" t="s">
        <v>213</v>
      </c>
      <c r="D20" s="144"/>
      <c r="E20" s="144"/>
      <c r="F20" s="53"/>
    </row>
    <row r="21" spans="2:6" ht="36">
      <c r="B21" s="139">
        <v>10</v>
      </c>
      <c r="C21" s="129" t="s">
        <v>816</v>
      </c>
      <c r="D21" s="392">
        <v>-14.656000000000001</v>
      </c>
      <c r="E21" s="144"/>
      <c r="F21" s="53" t="s">
        <v>214</v>
      </c>
    </row>
    <row r="22" spans="2:6">
      <c r="B22" s="139">
        <v>11</v>
      </c>
      <c r="C22" s="129" t="s">
        <v>215</v>
      </c>
      <c r="D22" s="144"/>
      <c r="E22" s="144"/>
      <c r="F22" s="53" t="s">
        <v>216</v>
      </c>
    </row>
    <row r="23" spans="2:6">
      <c r="B23" s="139">
        <v>12</v>
      </c>
      <c r="C23" s="129" t="s">
        <v>217</v>
      </c>
      <c r="D23" s="144"/>
      <c r="E23" s="144"/>
      <c r="F23" s="53" t="s">
        <v>218</v>
      </c>
    </row>
    <row r="24" spans="2:6">
      <c r="B24" s="139">
        <v>13</v>
      </c>
      <c r="C24" s="129" t="s">
        <v>219</v>
      </c>
      <c r="D24" s="144"/>
      <c r="E24" s="144"/>
      <c r="F24" s="53" t="s">
        <v>220</v>
      </c>
    </row>
    <row r="25" spans="2:6">
      <c r="B25" s="139">
        <v>14</v>
      </c>
      <c r="C25" s="129" t="s">
        <v>221</v>
      </c>
      <c r="D25" s="144"/>
      <c r="E25" s="144"/>
      <c r="F25" s="53" t="s">
        <v>222</v>
      </c>
    </row>
    <row r="26" spans="2:6">
      <c r="B26" s="139">
        <v>15</v>
      </c>
      <c r="C26" s="129" t="s">
        <v>223</v>
      </c>
      <c r="D26" s="144"/>
      <c r="E26" s="144"/>
      <c r="F26" s="53" t="s">
        <v>224</v>
      </c>
    </row>
    <row r="27" spans="2:6">
      <c r="B27" s="139">
        <v>16</v>
      </c>
      <c r="C27" s="129" t="s">
        <v>225</v>
      </c>
      <c r="D27" s="144"/>
      <c r="E27" s="144"/>
      <c r="F27" s="53" t="s">
        <v>226</v>
      </c>
    </row>
    <row r="28" spans="2:6" ht="36">
      <c r="B28" s="139">
        <v>17</v>
      </c>
      <c r="C28" s="129" t="s">
        <v>227</v>
      </c>
      <c r="D28" s="144"/>
      <c r="E28" s="144"/>
      <c r="F28" s="53" t="s">
        <v>228</v>
      </c>
    </row>
    <row r="29" spans="2:6" ht="36">
      <c r="B29" s="139">
        <v>18</v>
      </c>
      <c r="C29" s="129" t="s">
        <v>229</v>
      </c>
      <c r="D29" s="144"/>
      <c r="E29" s="144"/>
      <c r="F29" s="53" t="s">
        <v>230</v>
      </c>
    </row>
    <row r="30" spans="2:6" ht="36">
      <c r="B30" s="139">
        <v>19</v>
      </c>
      <c r="C30" s="129" t="s">
        <v>231</v>
      </c>
      <c r="D30" s="144">
        <v>-883.25292623808218</v>
      </c>
      <c r="E30" s="144"/>
      <c r="F30" s="53" t="s">
        <v>232</v>
      </c>
    </row>
    <row r="31" spans="2:6">
      <c r="B31" s="139">
        <v>20</v>
      </c>
      <c r="C31" s="129" t="s">
        <v>213</v>
      </c>
      <c r="D31" s="144"/>
      <c r="E31" s="144"/>
      <c r="F31" s="53"/>
    </row>
    <row r="32" spans="2:6" ht="24">
      <c r="B32" s="139" t="s">
        <v>193</v>
      </c>
      <c r="C32" s="129" t="s">
        <v>233</v>
      </c>
      <c r="D32" s="144"/>
      <c r="E32" s="144"/>
      <c r="F32" s="53" t="s">
        <v>234</v>
      </c>
    </row>
    <row r="33" spans="2:11">
      <c r="B33" s="139" t="s">
        <v>194</v>
      </c>
      <c r="C33" s="393" t="s">
        <v>817</v>
      </c>
      <c r="D33" s="144"/>
      <c r="E33" s="144"/>
      <c r="F33" s="53" t="s">
        <v>235</v>
      </c>
    </row>
    <row r="34" spans="2:11" ht="48">
      <c r="B34" s="139" t="s">
        <v>236</v>
      </c>
      <c r="C34" s="393" t="s">
        <v>818</v>
      </c>
      <c r="D34" s="144"/>
      <c r="E34" s="144"/>
      <c r="F34" s="53" t="s">
        <v>237</v>
      </c>
    </row>
    <row r="35" spans="2:11">
      <c r="B35" s="139" t="s">
        <v>238</v>
      </c>
      <c r="C35" s="393" t="s">
        <v>819</v>
      </c>
      <c r="D35" s="144"/>
      <c r="E35" s="144"/>
      <c r="F35" s="53" t="s">
        <v>239</v>
      </c>
    </row>
    <row r="36" spans="2:11" ht="24">
      <c r="B36" s="139">
        <v>21</v>
      </c>
      <c r="C36" s="129" t="s">
        <v>240</v>
      </c>
      <c r="D36" s="144"/>
      <c r="E36" s="144"/>
      <c r="F36" s="53" t="s">
        <v>241</v>
      </c>
    </row>
    <row r="37" spans="2:11">
      <c r="B37" s="139">
        <v>22</v>
      </c>
      <c r="C37" s="129" t="s">
        <v>820</v>
      </c>
      <c r="D37" s="144"/>
      <c r="E37" s="144"/>
      <c r="F37" s="53" t="s">
        <v>242</v>
      </c>
    </row>
    <row r="38" spans="2:11" ht="24">
      <c r="B38" s="139">
        <v>23</v>
      </c>
      <c r="C38" s="394" t="s">
        <v>243</v>
      </c>
      <c r="D38" s="144"/>
      <c r="E38" s="144"/>
      <c r="F38" s="53" t="s">
        <v>244</v>
      </c>
    </row>
    <row r="39" spans="2:11">
      <c r="B39" s="139">
        <v>24</v>
      </c>
      <c r="C39" s="129" t="s">
        <v>213</v>
      </c>
      <c r="D39" s="144"/>
      <c r="E39" s="144"/>
      <c r="F39" s="53"/>
    </row>
    <row r="40" spans="2:11" ht="24">
      <c r="B40" s="139">
        <v>25</v>
      </c>
      <c r="C40" s="394" t="s">
        <v>245</v>
      </c>
      <c r="D40" s="144"/>
      <c r="E40" s="144"/>
      <c r="F40" s="53" t="s">
        <v>241</v>
      </c>
      <c r="K40" s="147"/>
    </row>
    <row r="41" spans="2:11">
      <c r="B41" s="139" t="s">
        <v>246</v>
      </c>
      <c r="C41" s="129" t="s">
        <v>247</v>
      </c>
      <c r="D41" s="144"/>
      <c r="E41" s="144"/>
      <c r="F41" s="53" t="s">
        <v>248</v>
      </c>
    </row>
    <row r="42" spans="2:11" ht="36">
      <c r="B42" s="139" t="s">
        <v>249</v>
      </c>
      <c r="C42" s="129" t="s">
        <v>821</v>
      </c>
      <c r="D42" s="144"/>
      <c r="E42" s="144"/>
      <c r="F42" s="53" t="s">
        <v>250</v>
      </c>
    </row>
    <row r="43" spans="2:11">
      <c r="B43" s="139">
        <v>26</v>
      </c>
      <c r="C43" s="129" t="s">
        <v>213</v>
      </c>
      <c r="D43" s="144"/>
      <c r="E43" s="144"/>
      <c r="F43" s="53"/>
    </row>
    <row r="44" spans="2:11">
      <c r="B44" s="139">
        <v>27</v>
      </c>
      <c r="C44" s="129" t="s">
        <v>251</v>
      </c>
      <c r="D44" s="144"/>
      <c r="E44" s="144"/>
      <c r="F44" s="53" t="s">
        <v>252</v>
      </c>
    </row>
    <row r="45" spans="2:11" ht="12.75" customHeight="1">
      <c r="B45" s="139" t="s">
        <v>253</v>
      </c>
      <c r="C45" s="129" t="s">
        <v>254</v>
      </c>
      <c r="D45" s="144">
        <v>84.437489999999997</v>
      </c>
      <c r="E45" s="144"/>
      <c r="F45" s="53"/>
    </row>
    <row r="46" spans="2:11" ht="12.75" customHeight="1">
      <c r="B46" s="139" t="s">
        <v>815</v>
      </c>
      <c r="C46" s="129" t="s">
        <v>822</v>
      </c>
      <c r="D46" s="144"/>
      <c r="E46" s="144"/>
      <c r="F46" s="371"/>
    </row>
    <row r="47" spans="2:11" ht="12.75" customHeight="1">
      <c r="B47" s="58">
        <v>28</v>
      </c>
      <c r="C47" s="145" t="s">
        <v>255</v>
      </c>
      <c r="D47" s="146">
        <f>SUM(D18:D46)</f>
        <v>-1270.4922654480822</v>
      </c>
      <c r="E47" s="146"/>
      <c r="F47" s="156"/>
    </row>
    <row r="48" spans="2:11">
      <c r="B48" s="58">
        <v>29</v>
      </c>
      <c r="C48" s="145" t="s">
        <v>256</v>
      </c>
      <c r="D48" s="146">
        <f>+D47+D16</f>
        <v>10244.146234451919</v>
      </c>
      <c r="E48" s="146"/>
      <c r="F48" s="156"/>
    </row>
    <row r="49" spans="2:6" ht="12.75">
      <c r="B49" s="391" t="s">
        <v>799</v>
      </c>
      <c r="C49" s="388"/>
      <c r="D49" s="389"/>
      <c r="E49" s="390"/>
      <c r="F49" s="390"/>
    </row>
    <row r="50" spans="2:6">
      <c r="B50" s="139">
        <v>30</v>
      </c>
      <c r="C50" s="53" t="s">
        <v>196</v>
      </c>
      <c r="D50" s="144">
        <v>799.38612499999999</v>
      </c>
      <c r="E50" s="144"/>
      <c r="F50" s="148" t="s">
        <v>257</v>
      </c>
    </row>
    <row r="51" spans="2:6">
      <c r="B51" s="139">
        <v>31</v>
      </c>
      <c r="C51" s="395" t="s">
        <v>258</v>
      </c>
      <c r="D51" s="144"/>
      <c r="E51" s="144"/>
      <c r="F51" s="148"/>
    </row>
    <row r="52" spans="2:6">
      <c r="B52" s="139">
        <v>32</v>
      </c>
      <c r="C52" s="395" t="s">
        <v>259</v>
      </c>
      <c r="D52" s="144"/>
      <c r="E52" s="144"/>
      <c r="F52" s="148"/>
    </row>
    <row r="53" spans="2:6" ht="24">
      <c r="B53" s="139">
        <v>33</v>
      </c>
      <c r="C53" s="53" t="s">
        <v>260</v>
      </c>
      <c r="D53" s="144"/>
      <c r="E53" s="144"/>
      <c r="F53" s="148" t="s">
        <v>261</v>
      </c>
    </row>
    <row r="54" spans="2:6">
      <c r="B54" s="139"/>
      <c r="C54" s="53" t="s">
        <v>203</v>
      </c>
      <c r="D54" s="144"/>
      <c r="E54" s="144"/>
      <c r="F54" s="148"/>
    </row>
    <row r="55" spans="2:6" ht="24">
      <c r="B55" s="139">
        <v>34</v>
      </c>
      <c r="C55" s="53" t="s">
        <v>262</v>
      </c>
      <c r="D55" s="144"/>
      <c r="E55" s="144"/>
      <c r="F55" s="148" t="s">
        <v>263</v>
      </c>
    </row>
    <row r="56" spans="2:6" ht="12.75" customHeight="1">
      <c r="B56" s="139">
        <v>35</v>
      </c>
      <c r="C56" s="395" t="s">
        <v>264</v>
      </c>
      <c r="D56" s="144"/>
      <c r="E56" s="144"/>
      <c r="F56" s="53" t="s">
        <v>261</v>
      </c>
    </row>
    <row r="57" spans="2:6">
      <c r="B57" s="58">
        <v>36</v>
      </c>
      <c r="C57" s="145" t="s">
        <v>265</v>
      </c>
      <c r="D57" s="146">
        <f>SUM(D50:D56)</f>
        <v>799.38612499999999</v>
      </c>
      <c r="E57" s="146"/>
      <c r="F57" s="156"/>
    </row>
    <row r="58" spans="2:6" ht="12.75">
      <c r="B58" s="391" t="s">
        <v>800</v>
      </c>
      <c r="C58" s="388"/>
      <c r="D58" s="389"/>
      <c r="E58" s="390"/>
      <c r="F58" s="390"/>
    </row>
    <row r="59" spans="2:6">
      <c r="B59" s="139">
        <v>37</v>
      </c>
      <c r="C59" s="53" t="s">
        <v>266</v>
      </c>
      <c r="D59" s="144"/>
      <c r="E59" s="144"/>
      <c r="F59" s="148" t="s">
        <v>267</v>
      </c>
    </row>
    <row r="60" spans="2:6" ht="36">
      <c r="B60" s="139">
        <v>38</v>
      </c>
      <c r="C60" s="53" t="s">
        <v>268</v>
      </c>
      <c r="D60" s="144"/>
      <c r="E60" s="144"/>
      <c r="F60" s="148" t="s">
        <v>269</v>
      </c>
    </row>
    <row r="61" spans="2:6" ht="36">
      <c r="B61" s="139">
        <v>39</v>
      </c>
      <c r="C61" s="53" t="s">
        <v>270</v>
      </c>
      <c r="D61" s="144"/>
      <c r="E61" s="144"/>
      <c r="F61" s="148" t="s">
        <v>271</v>
      </c>
    </row>
    <row r="62" spans="2:6" ht="36">
      <c r="B62" s="139">
        <v>40</v>
      </c>
      <c r="C62" s="53" t="s">
        <v>272</v>
      </c>
      <c r="D62" s="144"/>
      <c r="E62" s="144"/>
      <c r="F62" s="148" t="s">
        <v>273</v>
      </c>
    </row>
    <row r="63" spans="2:6">
      <c r="B63" s="139">
        <v>41</v>
      </c>
      <c r="C63" s="53" t="s">
        <v>213</v>
      </c>
      <c r="D63" s="149"/>
      <c r="E63" s="149"/>
      <c r="F63" s="148"/>
    </row>
    <row r="64" spans="2:6" ht="12.75" customHeight="1">
      <c r="B64" s="139">
        <v>42</v>
      </c>
      <c r="C64" s="53" t="s">
        <v>274</v>
      </c>
      <c r="D64" s="149"/>
      <c r="E64" s="149"/>
      <c r="F64" s="148" t="s">
        <v>275</v>
      </c>
    </row>
    <row r="65" spans="2:8" ht="12.75" customHeight="1">
      <c r="B65" s="139" t="s">
        <v>823</v>
      </c>
      <c r="C65" s="371" t="s">
        <v>824</v>
      </c>
      <c r="D65" s="149"/>
      <c r="E65" s="149"/>
      <c r="F65" s="148"/>
    </row>
    <row r="66" spans="2:8" ht="12.75" customHeight="1">
      <c r="B66" s="58">
        <v>43</v>
      </c>
      <c r="C66" s="145" t="s">
        <v>276</v>
      </c>
      <c r="D66" s="146">
        <f>SUM(D59:D65)</f>
        <v>0</v>
      </c>
      <c r="E66" s="146"/>
      <c r="F66" s="157"/>
    </row>
    <row r="67" spans="2:8" ht="12.75" customHeight="1">
      <c r="B67" s="58">
        <v>44</v>
      </c>
      <c r="C67" s="145" t="s">
        <v>277</v>
      </c>
      <c r="D67" s="146">
        <f>+D66+D57</f>
        <v>799.38612499999999</v>
      </c>
      <c r="E67" s="146"/>
      <c r="F67" s="156"/>
    </row>
    <row r="68" spans="2:8">
      <c r="B68" s="58">
        <v>45</v>
      </c>
      <c r="C68" s="145" t="s">
        <v>278</v>
      </c>
      <c r="D68" s="146">
        <f>+D67+D48</f>
        <v>11043.532359451918</v>
      </c>
      <c r="E68" s="146"/>
      <c r="F68" s="156"/>
    </row>
    <row r="69" spans="2:8">
      <c r="B69" s="139">
        <v>46</v>
      </c>
      <c r="C69" s="129" t="s">
        <v>196</v>
      </c>
      <c r="D69" s="144">
        <v>1801.2571114200002</v>
      </c>
      <c r="E69" s="144"/>
      <c r="F69" s="53" t="s">
        <v>279</v>
      </c>
    </row>
    <row r="70" spans="2:8" ht="24">
      <c r="B70" s="139">
        <v>47</v>
      </c>
      <c r="C70" s="129" t="s">
        <v>833</v>
      </c>
      <c r="D70" s="144"/>
      <c r="E70" s="144"/>
      <c r="F70" s="53" t="s">
        <v>280</v>
      </c>
    </row>
    <row r="71" spans="2:8">
      <c r="B71" s="139" t="s">
        <v>804</v>
      </c>
      <c r="C71" s="129" t="s">
        <v>834</v>
      </c>
      <c r="D71" s="144"/>
      <c r="E71" s="144"/>
      <c r="F71" s="53" t="s">
        <v>281</v>
      </c>
    </row>
    <row r="72" spans="2:8">
      <c r="B72" s="139" t="s">
        <v>803</v>
      </c>
      <c r="C72" s="129" t="s">
        <v>835</v>
      </c>
      <c r="D72" s="144"/>
      <c r="E72" s="144"/>
      <c r="F72" s="371"/>
    </row>
    <row r="73" spans="2:8" ht="36">
      <c r="B73" s="139">
        <v>48</v>
      </c>
      <c r="C73" s="129" t="s">
        <v>836</v>
      </c>
      <c r="D73" s="144"/>
      <c r="E73" s="144"/>
      <c r="F73" s="53" t="s">
        <v>282</v>
      </c>
    </row>
    <row r="74" spans="2:8">
      <c r="B74" s="139">
        <v>49</v>
      </c>
      <c r="C74" s="394" t="s">
        <v>264</v>
      </c>
      <c r="D74" s="144"/>
      <c r="E74" s="144"/>
      <c r="F74" s="53" t="s">
        <v>280</v>
      </c>
      <c r="H74" s="150"/>
    </row>
    <row r="75" spans="2:8">
      <c r="B75" s="139">
        <v>50</v>
      </c>
      <c r="C75" s="129" t="s">
        <v>283</v>
      </c>
      <c r="D75" s="144">
        <v>159.04459669448272</v>
      </c>
      <c r="E75" s="144"/>
      <c r="F75" s="53" t="s">
        <v>284</v>
      </c>
    </row>
    <row r="76" spans="2:8">
      <c r="B76" s="58">
        <v>51</v>
      </c>
      <c r="C76" s="145" t="s">
        <v>285</v>
      </c>
      <c r="D76" s="146">
        <f>SUM(D69:D75)</f>
        <v>1960.3017081144831</v>
      </c>
      <c r="E76" s="146"/>
      <c r="F76" s="156"/>
    </row>
    <row r="77" spans="2:8" ht="12.75">
      <c r="B77" s="391" t="s">
        <v>801</v>
      </c>
      <c r="C77" s="388"/>
      <c r="D77" s="389"/>
      <c r="E77" s="390"/>
      <c r="F77" s="390"/>
    </row>
    <row r="78" spans="2:8" ht="24">
      <c r="B78" s="139">
        <v>52</v>
      </c>
      <c r="C78" s="129" t="s">
        <v>830</v>
      </c>
      <c r="D78" s="144"/>
      <c r="E78" s="144"/>
      <c r="F78" s="53" t="s">
        <v>286</v>
      </c>
    </row>
    <row r="79" spans="2:8" ht="36">
      <c r="B79" s="139">
        <v>53</v>
      </c>
      <c r="C79" s="129" t="s">
        <v>831</v>
      </c>
      <c r="D79" s="144"/>
      <c r="E79" s="144"/>
      <c r="F79" s="53" t="s">
        <v>287</v>
      </c>
    </row>
    <row r="80" spans="2:8" ht="36">
      <c r="B80" s="139">
        <v>54</v>
      </c>
      <c r="C80" s="129" t="s">
        <v>832</v>
      </c>
      <c r="D80" s="144"/>
      <c r="E80" s="144"/>
      <c r="F80" s="53" t="s">
        <v>288</v>
      </c>
    </row>
    <row r="81" spans="2:10">
      <c r="B81" s="139" t="s">
        <v>825</v>
      </c>
      <c r="C81" s="371" t="s">
        <v>213</v>
      </c>
      <c r="D81" s="144"/>
      <c r="E81" s="144"/>
      <c r="F81" s="371"/>
    </row>
    <row r="82" spans="2:10" ht="36">
      <c r="B82" s="139">
        <v>55</v>
      </c>
      <c r="C82" s="129" t="s">
        <v>289</v>
      </c>
      <c r="D82" s="144"/>
      <c r="E82" s="144"/>
      <c r="F82" s="53" t="s">
        <v>290</v>
      </c>
    </row>
    <row r="83" spans="2:10" ht="12.75" customHeight="1">
      <c r="B83" s="139">
        <v>56</v>
      </c>
      <c r="C83" s="371" t="s">
        <v>213</v>
      </c>
      <c r="D83" s="144"/>
      <c r="E83" s="144"/>
      <c r="F83" s="53"/>
    </row>
    <row r="84" spans="2:10" ht="24">
      <c r="B84" s="139" t="s">
        <v>826</v>
      </c>
      <c r="C84" s="129" t="s">
        <v>837</v>
      </c>
      <c r="D84" s="144"/>
      <c r="E84" s="144"/>
      <c r="F84" s="371"/>
    </row>
    <row r="85" spans="2:10">
      <c r="B85" s="139" t="s">
        <v>827</v>
      </c>
      <c r="C85" s="129" t="s">
        <v>838</v>
      </c>
      <c r="D85" s="144"/>
      <c r="E85" s="144"/>
      <c r="F85" s="371"/>
    </row>
    <row r="86" spans="2:10" ht="12.75" customHeight="1">
      <c r="B86" s="58">
        <v>57</v>
      </c>
      <c r="C86" s="145" t="s">
        <v>291</v>
      </c>
      <c r="D86" s="146">
        <f>SUM(D78:D83)</f>
        <v>0</v>
      </c>
      <c r="E86" s="146"/>
      <c r="F86" s="156"/>
    </row>
    <row r="87" spans="2:10" ht="12.75" customHeight="1">
      <c r="B87" s="58">
        <v>58</v>
      </c>
      <c r="C87" s="145" t="s">
        <v>828</v>
      </c>
      <c r="D87" s="146">
        <f>+D86+D76</f>
        <v>1960.3017081144831</v>
      </c>
      <c r="E87" s="146"/>
      <c r="F87" s="156"/>
      <c r="J87" s="37" t="s">
        <v>6</v>
      </c>
    </row>
    <row r="88" spans="2:10" ht="12.75" customHeight="1">
      <c r="B88" s="58">
        <v>59</v>
      </c>
      <c r="C88" s="145" t="s">
        <v>292</v>
      </c>
      <c r="D88" s="146">
        <f>+D87+D68</f>
        <v>13003.8340675664</v>
      </c>
      <c r="E88" s="146"/>
      <c r="F88" s="156"/>
    </row>
    <row r="89" spans="2:10" ht="12.75" customHeight="1">
      <c r="B89" s="58">
        <v>60</v>
      </c>
      <c r="C89" s="145" t="s">
        <v>829</v>
      </c>
      <c r="D89" s="146">
        <v>55160</v>
      </c>
      <c r="E89" s="146"/>
      <c r="F89" s="156"/>
    </row>
    <row r="90" spans="2:10" ht="12.75">
      <c r="B90" s="391" t="s">
        <v>839</v>
      </c>
      <c r="C90" s="388"/>
      <c r="D90" s="389"/>
      <c r="E90" s="390"/>
      <c r="F90" s="390"/>
    </row>
    <row r="91" spans="2:10">
      <c r="B91" s="139">
        <v>61</v>
      </c>
      <c r="C91" s="129" t="s">
        <v>842</v>
      </c>
      <c r="D91" s="151">
        <v>0.17723613922232026</v>
      </c>
      <c r="E91" s="151"/>
      <c r="F91" s="53" t="s">
        <v>293</v>
      </c>
    </row>
    <row r="92" spans="2:10">
      <c r="B92" s="139">
        <v>62</v>
      </c>
      <c r="C92" s="129" t="s">
        <v>315</v>
      </c>
      <c r="D92" s="151">
        <v>0.19106648753054811</v>
      </c>
      <c r="E92" s="151"/>
      <c r="F92" s="53" t="s">
        <v>294</v>
      </c>
    </row>
    <row r="93" spans="2:10">
      <c r="B93" s="139">
        <v>63</v>
      </c>
      <c r="C93" s="129" t="s">
        <v>843</v>
      </c>
      <c r="D93" s="151">
        <v>0.22498208171532005</v>
      </c>
      <c r="E93" s="151"/>
      <c r="F93" s="53" t="s">
        <v>295</v>
      </c>
    </row>
    <row r="94" spans="2:10">
      <c r="B94" s="139">
        <v>64</v>
      </c>
      <c r="C94" s="129" t="s">
        <v>844</v>
      </c>
      <c r="D94" s="151">
        <v>9.3688579633845831E-2</v>
      </c>
      <c r="E94" s="151"/>
      <c r="F94" s="53" t="s">
        <v>296</v>
      </c>
    </row>
    <row r="95" spans="2:10">
      <c r="B95" s="139">
        <v>65</v>
      </c>
      <c r="C95" s="129" t="s">
        <v>845</v>
      </c>
      <c r="D95" s="151">
        <v>2.5000000000000001E-2</v>
      </c>
      <c r="E95" s="151"/>
      <c r="F95" s="53"/>
    </row>
    <row r="96" spans="2:10">
      <c r="B96" s="139">
        <v>66</v>
      </c>
      <c r="C96" s="129" t="s">
        <v>846</v>
      </c>
      <c r="D96" s="151">
        <v>0</v>
      </c>
      <c r="E96" s="151"/>
      <c r="F96" s="53"/>
    </row>
    <row r="97" spans="2:7">
      <c r="B97" s="139">
        <v>67</v>
      </c>
      <c r="C97" s="129" t="s">
        <v>847</v>
      </c>
      <c r="D97" s="151">
        <v>0.01</v>
      </c>
      <c r="E97" s="151"/>
      <c r="F97" s="53"/>
    </row>
    <row r="98" spans="2:7" ht="24">
      <c r="B98" s="139" t="s">
        <v>840</v>
      </c>
      <c r="C98" s="129" t="s">
        <v>848</v>
      </c>
      <c r="D98" s="151"/>
      <c r="E98" s="151"/>
      <c r="F98" s="53" t="s">
        <v>297</v>
      </c>
      <c r="G98" s="142"/>
    </row>
    <row r="99" spans="2:7" ht="24">
      <c r="B99" s="139" t="s">
        <v>841</v>
      </c>
      <c r="C99" s="129" t="s">
        <v>802</v>
      </c>
      <c r="D99" s="151"/>
      <c r="E99" s="151"/>
      <c r="F99" s="371"/>
      <c r="G99" s="142"/>
    </row>
    <row r="100" spans="2:7" ht="24">
      <c r="B100" s="58">
        <v>68</v>
      </c>
      <c r="C100" s="145" t="s">
        <v>849</v>
      </c>
      <c r="D100" s="265">
        <v>0.13223613922232025</v>
      </c>
      <c r="E100" s="146"/>
      <c r="F100" s="156" t="s">
        <v>298</v>
      </c>
    </row>
    <row r="101" spans="2:7">
      <c r="B101" s="139"/>
      <c r="C101" s="129"/>
      <c r="D101" s="151"/>
      <c r="E101" s="151"/>
      <c r="F101" s="371"/>
    </row>
    <row r="102" spans="2:7">
      <c r="B102" s="139">
        <v>69</v>
      </c>
      <c r="C102" s="129" t="s">
        <v>299</v>
      </c>
      <c r="D102" s="152"/>
      <c r="E102" s="152"/>
      <c r="F102" s="53"/>
    </row>
    <row r="103" spans="2:7">
      <c r="B103" s="139">
        <v>70</v>
      </c>
      <c r="C103" s="129" t="s">
        <v>299</v>
      </c>
      <c r="D103" s="152"/>
      <c r="E103" s="152"/>
      <c r="F103" s="53"/>
    </row>
    <row r="104" spans="2:7" ht="12.75" customHeight="1">
      <c r="B104" s="387">
        <v>71</v>
      </c>
      <c r="C104" s="396" t="s">
        <v>299</v>
      </c>
      <c r="D104" s="397"/>
      <c r="E104" s="397"/>
      <c r="F104" s="398"/>
    </row>
    <row r="105" spans="2:7" ht="12.75">
      <c r="B105" s="391" t="s">
        <v>850</v>
      </c>
      <c r="C105" s="388"/>
      <c r="D105" s="389"/>
      <c r="E105" s="390"/>
      <c r="F105" s="390"/>
    </row>
    <row r="106" spans="2:7" ht="36">
      <c r="B106" s="139">
        <v>72</v>
      </c>
      <c r="C106" s="53" t="s">
        <v>851</v>
      </c>
      <c r="D106" s="144">
        <v>500.31464517000057</v>
      </c>
      <c r="E106" s="144"/>
      <c r="F106" s="53" t="s">
        <v>300</v>
      </c>
    </row>
    <row r="107" spans="2:7" ht="36">
      <c r="B107" s="139">
        <v>73</v>
      </c>
      <c r="C107" s="53" t="s">
        <v>852</v>
      </c>
      <c r="D107" s="144">
        <v>1112.7399160219179</v>
      </c>
      <c r="E107" s="144"/>
      <c r="F107" s="53" t="s">
        <v>301</v>
      </c>
    </row>
    <row r="108" spans="2:7">
      <c r="B108" s="139">
        <v>74</v>
      </c>
      <c r="C108" s="53" t="s">
        <v>213</v>
      </c>
      <c r="D108" s="152"/>
      <c r="E108" s="152"/>
      <c r="F108" s="53"/>
    </row>
    <row r="109" spans="2:7" ht="24">
      <c r="B109" s="387">
        <v>75</v>
      </c>
      <c r="C109" s="398" t="s">
        <v>853</v>
      </c>
      <c r="D109" s="399">
        <v>14.03172281</v>
      </c>
      <c r="E109" s="399"/>
      <c r="F109" s="398" t="s">
        <v>302</v>
      </c>
    </row>
    <row r="110" spans="2:7" ht="12.75">
      <c r="B110" s="391" t="s">
        <v>854</v>
      </c>
      <c r="C110" s="388"/>
      <c r="D110" s="389"/>
      <c r="E110" s="390"/>
      <c r="F110" s="390"/>
    </row>
    <row r="111" spans="2:7" ht="24">
      <c r="B111" s="139">
        <v>76</v>
      </c>
      <c r="C111" s="400" t="s">
        <v>303</v>
      </c>
      <c r="D111" s="205"/>
      <c r="E111" s="53"/>
      <c r="F111" s="148">
        <v>62</v>
      </c>
    </row>
    <row r="112" spans="2:7">
      <c r="B112" s="139">
        <v>77</v>
      </c>
      <c r="C112" s="53" t="s">
        <v>304</v>
      </c>
      <c r="D112" s="205"/>
      <c r="E112" s="53"/>
      <c r="F112" s="148">
        <v>62</v>
      </c>
    </row>
    <row r="113" spans="2:6" ht="24">
      <c r="B113" s="139">
        <v>78</v>
      </c>
      <c r="C113" s="53" t="s">
        <v>855</v>
      </c>
      <c r="D113" s="144"/>
      <c r="E113" s="144"/>
      <c r="F113" s="148">
        <v>62</v>
      </c>
    </row>
    <row r="114" spans="2:6">
      <c r="B114" s="387">
        <v>79</v>
      </c>
      <c r="C114" s="398" t="s">
        <v>305</v>
      </c>
      <c r="D114" s="399"/>
      <c r="E114" s="399"/>
      <c r="F114" s="401">
        <v>62</v>
      </c>
    </row>
    <row r="115" spans="2:6" ht="12.75">
      <c r="B115" s="391" t="s">
        <v>856</v>
      </c>
      <c r="C115" s="388"/>
      <c r="D115" s="389"/>
      <c r="E115" s="390"/>
      <c r="F115" s="390"/>
    </row>
    <row r="116" spans="2:6">
      <c r="B116" s="139">
        <v>80</v>
      </c>
      <c r="C116" s="53" t="s">
        <v>306</v>
      </c>
      <c r="D116" s="205"/>
      <c r="E116" s="53"/>
      <c r="F116" s="53" t="s">
        <v>307</v>
      </c>
    </row>
    <row r="117" spans="2:6">
      <c r="B117" s="139">
        <v>81</v>
      </c>
      <c r="C117" s="129" t="s">
        <v>308</v>
      </c>
      <c r="D117" s="205"/>
      <c r="E117" s="53"/>
      <c r="F117" s="53" t="s">
        <v>307</v>
      </c>
    </row>
    <row r="118" spans="2:6">
      <c r="B118" s="139">
        <v>82</v>
      </c>
      <c r="C118" s="53" t="s">
        <v>309</v>
      </c>
      <c r="D118" s="144">
        <v>501.94012500000002</v>
      </c>
      <c r="E118" s="144"/>
      <c r="F118" s="53" t="s">
        <v>310</v>
      </c>
    </row>
    <row r="119" spans="2:6">
      <c r="B119" s="139">
        <v>83</v>
      </c>
      <c r="C119" s="53" t="s">
        <v>311</v>
      </c>
      <c r="D119" s="205"/>
      <c r="E119" s="53"/>
      <c r="F119" s="53" t="s">
        <v>310</v>
      </c>
    </row>
    <row r="120" spans="2:6">
      <c r="B120" s="139">
        <v>84</v>
      </c>
      <c r="C120" s="53" t="s">
        <v>312</v>
      </c>
      <c r="D120" s="144"/>
      <c r="E120" s="144"/>
      <c r="F120" s="53" t="s">
        <v>313</v>
      </c>
    </row>
    <row r="121" spans="2:6" ht="12.75" customHeight="1" thickBot="1">
      <c r="B121" s="140">
        <v>85</v>
      </c>
      <c r="C121" s="153" t="s">
        <v>314</v>
      </c>
      <c r="D121" s="154"/>
      <c r="E121" s="154"/>
      <c r="F121" s="153" t="s">
        <v>313</v>
      </c>
    </row>
    <row r="122" spans="2:6">
      <c r="B122" s="456"/>
      <c r="C122" s="456"/>
      <c r="D122" s="456"/>
      <c r="E122" s="456"/>
      <c r="F122" s="456"/>
    </row>
  </sheetData>
  <mergeCells count="1">
    <mergeCell ref="B122:F1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2F6-A0BE-4557-A867-BBF6C64630A9}">
  <sheetPr codeName="Ark5"/>
  <dimension ref="A1:R21"/>
  <sheetViews>
    <sheetView workbookViewId="0"/>
  </sheetViews>
  <sheetFormatPr defaultColWidth="9.140625" defaultRowHeight="12.75"/>
  <cols>
    <col min="1" max="1" width="3.7109375" style="1" customWidth="1"/>
    <col min="2" max="2" width="37.7109375" style="1" customWidth="1"/>
    <col min="3" max="4" width="14.7109375" style="1" customWidth="1"/>
    <col min="5" max="5" width="1.7109375" style="1" customWidth="1"/>
    <col min="6" max="7" width="15.7109375" style="1" customWidth="1"/>
    <col min="8" max="8" width="1.7109375" style="1" customWidth="1"/>
    <col min="9" max="9" width="12.7109375" style="1" customWidth="1"/>
    <col min="10" max="10" width="9.140625" style="1"/>
    <col min="11" max="11" width="1.7109375" style="1" customWidth="1"/>
    <col min="12" max="15" width="12.7109375" style="1" customWidth="1"/>
    <col min="16" max="18" width="13.42578125" style="1" customWidth="1"/>
    <col min="19" max="16384" width="9.140625" style="1"/>
  </cols>
  <sheetData>
    <row r="1" spans="2:18" ht="21" customHeight="1"/>
    <row r="2" spans="2:18" s="237" customFormat="1" ht="48" customHeight="1">
      <c r="B2" s="236" t="s">
        <v>562</v>
      </c>
      <c r="C2" s="236"/>
      <c r="D2" s="236"/>
      <c r="E2" s="236"/>
      <c r="F2" s="236"/>
      <c r="G2" s="236"/>
      <c r="H2" s="236"/>
      <c r="I2" s="236"/>
      <c r="J2" s="236"/>
      <c r="K2" s="236"/>
      <c r="L2" s="236"/>
      <c r="M2" s="236"/>
      <c r="N2" s="236"/>
      <c r="O2" s="236"/>
      <c r="P2" s="236"/>
      <c r="Q2" s="236"/>
      <c r="R2" s="236"/>
    </row>
    <row r="3" spans="2:18" ht="30" customHeight="1">
      <c r="B3" s="461" t="s">
        <v>567</v>
      </c>
      <c r="C3" s="460" t="s">
        <v>382</v>
      </c>
      <c r="D3" s="460"/>
      <c r="E3" s="291"/>
      <c r="F3" s="455" t="s">
        <v>572</v>
      </c>
      <c r="G3" s="460"/>
      <c r="H3" s="291"/>
      <c r="I3" s="455" t="s">
        <v>574</v>
      </c>
      <c r="J3" s="455" t="s">
        <v>524</v>
      </c>
      <c r="K3" s="291"/>
      <c r="L3" s="460" t="s">
        <v>383</v>
      </c>
      <c r="M3" s="460"/>
      <c r="N3" s="460"/>
      <c r="O3" s="460"/>
      <c r="P3" s="457" t="s">
        <v>577</v>
      </c>
      <c r="Q3" s="457" t="s">
        <v>578</v>
      </c>
      <c r="R3" s="457" t="s">
        <v>579</v>
      </c>
    </row>
    <row r="4" spans="2:18" ht="89.25">
      <c r="B4" s="461"/>
      <c r="C4" s="289" t="s">
        <v>568</v>
      </c>
      <c r="D4" s="289" t="s">
        <v>569</v>
      </c>
      <c r="E4" s="291"/>
      <c r="F4" s="289" t="s">
        <v>571</v>
      </c>
      <c r="G4" s="289" t="s">
        <v>573</v>
      </c>
      <c r="H4" s="291"/>
      <c r="I4" s="460"/>
      <c r="J4" s="460"/>
      <c r="K4" s="291"/>
      <c r="L4" s="289" t="s">
        <v>575</v>
      </c>
      <c r="M4" s="289" t="s">
        <v>570</v>
      </c>
      <c r="N4" s="289" t="s">
        <v>576</v>
      </c>
      <c r="O4" s="291" t="s">
        <v>8</v>
      </c>
      <c r="P4" s="458"/>
      <c r="Q4" s="457"/>
      <c r="R4" s="458"/>
    </row>
    <row r="5" spans="2:18" ht="12.75" customHeight="1">
      <c r="B5" s="258" t="s">
        <v>32</v>
      </c>
      <c r="C5" s="259">
        <v>11598.8</v>
      </c>
      <c r="D5" s="259">
        <v>102342</v>
      </c>
      <c r="E5" s="259"/>
      <c r="F5" s="259">
        <v>47001.77</v>
      </c>
      <c r="G5" s="259"/>
      <c r="H5" s="259"/>
      <c r="I5" s="259"/>
      <c r="J5" s="259">
        <v>160942.57</v>
      </c>
      <c r="K5" s="259"/>
      <c r="L5" s="259">
        <v>963.08699999999999</v>
      </c>
      <c r="M5" s="259">
        <v>297.33800000000002</v>
      </c>
      <c r="N5" s="259"/>
      <c r="O5" s="259">
        <v>1260.425</v>
      </c>
      <c r="P5" s="259">
        <v>35670.314950880005</v>
      </c>
      <c r="Q5" s="424">
        <v>0.87183733923525963</v>
      </c>
      <c r="R5" s="260">
        <v>0</v>
      </c>
    </row>
    <row r="6" spans="2:18" ht="12.75" customHeight="1">
      <c r="B6" s="258" t="s">
        <v>33</v>
      </c>
      <c r="C6" s="259">
        <v>106.336</v>
      </c>
      <c r="D6" s="259">
        <v>4067</v>
      </c>
      <c r="E6" s="259"/>
      <c r="F6" s="259">
        <v>6.8860000000000001</v>
      </c>
      <c r="G6" s="259"/>
      <c r="H6" s="259"/>
      <c r="I6" s="259"/>
      <c r="J6" s="259">
        <v>4180.2220000000007</v>
      </c>
      <c r="K6" s="259"/>
      <c r="L6" s="259">
        <v>131.465</v>
      </c>
      <c r="M6" s="259">
        <v>0.65400000000000003</v>
      </c>
      <c r="N6" s="259"/>
      <c r="O6" s="259">
        <v>132.119</v>
      </c>
      <c r="P6" s="259">
        <v>1798.5561732900001</v>
      </c>
      <c r="Q6" s="424">
        <v>9.138685556254697E-2</v>
      </c>
      <c r="R6" s="260">
        <v>0</v>
      </c>
    </row>
    <row r="7" spans="2:18" ht="12.75" customHeight="1">
      <c r="B7" s="258" t="s">
        <v>398</v>
      </c>
      <c r="C7" s="259">
        <v>0</v>
      </c>
      <c r="D7" s="259">
        <v>1826</v>
      </c>
      <c r="E7" s="259"/>
      <c r="F7" s="259"/>
      <c r="G7" s="259"/>
      <c r="H7" s="259"/>
      <c r="I7" s="259"/>
      <c r="J7" s="259">
        <v>1826</v>
      </c>
      <c r="K7" s="259"/>
      <c r="L7" s="259">
        <v>1.6292000000000001E-2</v>
      </c>
      <c r="M7" s="259">
        <v>0</v>
      </c>
      <c r="N7" s="259"/>
      <c r="O7" s="259">
        <v>0</v>
      </c>
      <c r="P7" s="259">
        <v>0.20379469</v>
      </c>
      <c r="Q7" s="424">
        <v>0</v>
      </c>
      <c r="R7" s="260">
        <v>0</v>
      </c>
    </row>
    <row r="8" spans="2:18" ht="12.75" customHeight="1">
      <c r="B8" s="258" t="s">
        <v>399</v>
      </c>
      <c r="C8" s="259">
        <v>0.48817700000000003</v>
      </c>
      <c r="D8" s="259">
        <v>688</v>
      </c>
      <c r="E8" s="259"/>
      <c r="F8" s="259">
        <v>1107.182728</v>
      </c>
      <c r="G8" s="259"/>
      <c r="H8" s="259"/>
      <c r="I8" s="259"/>
      <c r="J8" s="259">
        <v>1795.6709049999999</v>
      </c>
      <c r="K8" s="259"/>
      <c r="L8" s="259">
        <v>11.593007997600001</v>
      </c>
      <c r="M8" s="259">
        <v>0.14399999999999999</v>
      </c>
      <c r="N8" s="259"/>
      <c r="O8" s="259">
        <v>11.737007997600001</v>
      </c>
      <c r="P8" s="259">
        <v>150.81611802</v>
      </c>
      <c r="Q8" s="424">
        <v>8.1185011589031859E-3</v>
      </c>
      <c r="R8" s="260">
        <v>0</v>
      </c>
    </row>
    <row r="9" spans="2:18" ht="12.75" customHeight="1">
      <c r="B9" s="258" t="s">
        <v>192</v>
      </c>
      <c r="C9" s="259">
        <v>1.2107190000000001</v>
      </c>
      <c r="D9" s="259">
        <v>252</v>
      </c>
      <c r="E9" s="259"/>
      <c r="F9" s="259">
        <v>53.306888000000001</v>
      </c>
      <c r="G9" s="259"/>
      <c r="H9" s="259"/>
      <c r="I9" s="259"/>
      <c r="J9" s="259">
        <v>306.517607</v>
      </c>
      <c r="K9" s="259"/>
      <c r="L9" s="259">
        <v>5.0218090000000002</v>
      </c>
      <c r="M9" s="259">
        <v>4.3551289999999998</v>
      </c>
      <c r="N9" s="259"/>
      <c r="O9" s="259">
        <v>9.3769379999999991</v>
      </c>
      <c r="P9" s="259">
        <v>173.63365555000001</v>
      </c>
      <c r="Q9" s="424">
        <v>6.4860381824336996E-3</v>
      </c>
      <c r="R9" s="260">
        <v>0</v>
      </c>
    </row>
    <row r="10" spans="2:18" ht="12.75" customHeight="1">
      <c r="B10" s="258" t="s">
        <v>385</v>
      </c>
      <c r="C10" s="259">
        <v>3.521217</v>
      </c>
      <c r="D10" s="259">
        <v>275</v>
      </c>
      <c r="E10" s="259"/>
      <c r="F10" s="259">
        <v>9.1924050000000008</v>
      </c>
      <c r="G10" s="259"/>
      <c r="H10" s="259"/>
      <c r="I10" s="259"/>
      <c r="J10" s="259">
        <v>287.71362199999999</v>
      </c>
      <c r="K10" s="259"/>
      <c r="L10" s="259">
        <v>4.7299720075999998</v>
      </c>
      <c r="M10" s="259">
        <v>0.73812</v>
      </c>
      <c r="N10" s="259"/>
      <c r="O10" s="259">
        <v>5.4680920076000001</v>
      </c>
      <c r="P10" s="259">
        <v>239.18414393</v>
      </c>
      <c r="Q10" s="424">
        <v>3.7822851709539032E-3</v>
      </c>
      <c r="R10" s="260">
        <v>0</v>
      </c>
    </row>
    <row r="11" spans="2:18" ht="12.75" customHeight="1">
      <c r="B11" s="258" t="s">
        <v>400</v>
      </c>
      <c r="C11" s="259">
        <v>8.9043999999999998E-2</v>
      </c>
      <c r="D11" s="259">
        <v>80</v>
      </c>
      <c r="E11" s="259"/>
      <c r="F11" s="259">
        <v>0</v>
      </c>
      <c r="G11" s="259"/>
      <c r="H11" s="259"/>
      <c r="I11" s="259"/>
      <c r="J11" s="259">
        <v>80.089044000000001</v>
      </c>
      <c r="K11" s="259"/>
      <c r="L11" s="259">
        <v>1.430949</v>
      </c>
      <c r="M11" s="259">
        <v>0</v>
      </c>
      <c r="N11" s="259"/>
      <c r="O11" s="259">
        <v>1.430949</v>
      </c>
      <c r="P11" s="259">
        <v>18.068892959999999</v>
      </c>
      <c r="Q11" s="424">
        <v>9.8978897494206752E-4</v>
      </c>
      <c r="R11" s="260">
        <v>0</v>
      </c>
    </row>
    <row r="12" spans="2:18" ht="12.75" customHeight="1">
      <c r="B12" s="258" t="s">
        <v>387</v>
      </c>
      <c r="C12" s="259">
        <v>0</v>
      </c>
      <c r="D12" s="259">
        <v>1</v>
      </c>
      <c r="E12" s="259"/>
      <c r="F12" s="259"/>
      <c r="G12" s="259"/>
      <c r="H12" s="259"/>
      <c r="I12" s="259"/>
      <c r="J12" s="259">
        <v>1</v>
      </c>
      <c r="K12" s="259"/>
      <c r="L12" s="259">
        <v>0</v>
      </c>
      <c r="M12" s="259">
        <v>0</v>
      </c>
      <c r="N12" s="259"/>
      <c r="O12" s="259">
        <v>0</v>
      </c>
      <c r="P12" s="259">
        <v>11.63106511</v>
      </c>
      <c r="Q12" s="424">
        <v>0</v>
      </c>
      <c r="R12" s="260">
        <v>0.01</v>
      </c>
    </row>
    <row r="13" spans="2:18" ht="12.75" customHeight="1">
      <c r="B13" s="258" t="s">
        <v>401</v>
      </c>
      <c r="C13" s="259">
        <v>6.5716020000000004</v>
      </c>
      <c r="D13" s="259">
        <v>9</v>
      </c>
      <c r="E13" s="259"/>
      <c r="F13" s="259">
        <v>0.41094900000000001</v>
      </c>
      <c r="G13" s="259"/>
      <c r="H13" s="259"/>
      <c r="I13" s="259"/>
      <c r="J13" s="259">
        <v>15.982551000000001</v>
      </c>
      <c r="K13" s="259"/>
      <c r="L13" s="259">
        <v>0.58593499999999998</v>
      </c>
      <c r="M13" s="259">
        <v>0.13150400000000001</v>
      </c>
      <c r="N13" s="259"/>
      <c r="O13" s="259">
        <v>0.71743899999999994</v>
      </c>
      <c r="P13" s="259">
        <v>23.144397399999999</v>
      </c>
      <c r="Q13" s="424">
        <v>4.9625333425122901E-4</v>
      </c>
      <c r="R13" s="260">
        <v>5.0000000000000001E-3</v>
      </c>
    </row>
    <row r="14" spans="2:18" ht="12.75" customHeight="1">
      <c r="B14" s="258" t="s">
        <v>384</v>
      </c>
      <c r="C14" s="259">
        <v>0.92687799999999998</v>
      </c>
      <c r="D14" s="259">
        <v>25</v>
      </c>
      <c r="E14" s="259"/>
      <c r="F14" s="259">
        <v>49.424421000000002</v>
      </c>
      <c r="G14" s="259"/>
      <c r="H14" s="259"/>
      <c r="I14" s="259"/>
      <c r="J14" s="259">
        <v>75.351298999999997</v>
      </c>
      <c r="K14" s="259"/>
      <c r="L14" s="259">
        <v>1.98983</v>
      </c>
      <c r="M14" s="259">
        <v>4.0478620000000003</v>
      </c>
      <c r="N14" s="259"/>
      <c r="O14" s="259">
        <v>6.0376919999999998</v>
      </c>
      <c r="P14" s="259">
        <v>34.964272829999999</v>
      </c>
      <c r="Q14" s="424">
        <v>4.1762781033397572E-3</v>
      </c>
      <c r="R14" s="260">
        <v>0.01</v>
      </c>
    </row>
    <row r="15" spans="2:18" ht="12.75" customHeight="1">
      <c r="B15" s="258" t="s">
        <v>390</v>
      </c>
      <c r="C15" s="259">
        <v>2.7160000000000001E-3</v>
      </c>
      <c r="D15" s="259">
        <v>14</v>
      </c>
      <c r="E15" s="259"/>
      <c r="F15" s="259">
        <v>0</v>
      </c>
      <c r="G15" s="259"/>
      <c r="H15" s="259"/>
      <c r="I15" s="259"/>
      <c r="J15" s="259">
        <v>14.002715999999999</v>
      </c>
      <c r="K15" s="259"/>
      <c r="L15" s="259">
        <v>0.22669300000000001</v>
      </c>
      <c r="M15" s="259">
        <v>0</v>
      </c>
      <c r="N15" s="259"/>
      <c r="O15" s="259">
        <v>0</v>
      </c>
      <c r="P15" s="259">
        <v>3.7170615800000006</v>
      </c>
      <c r="Q15" s="424">
        <v>0</v>
      </c>
      <c r="R15" s="260">
        <v>5.0000000000000001E-3</v>
      </c>
    </row>
    <row r="16" spans="2:18" ht="12.75" customHeight="1">
      <c r="B16" s="258" t="s">
        <v>391</v>
      </c>
      <c r="C16" s="259">
        <v>0</v>
      </c>
      <c r="D16" s="259">
        <v>0</v>
      </c>
      <c r="E16" s="259"/>
      <c r="F16" s="259">
        <v>0</v>
      </c>
      <c r="G16" s="259"/>
      <c r="H16" s="259"/>
      <c r="I16" s="259"/>
      <c r="J16" s="259">
        <v>0</v>
      </c>
      <c r="K16" s="259"/>
      <c r="L16" s="259">
        <v>0</v>
      </c>
      <c r="M16" s="259">
        <v>0</v>
      </c>
      <c r="N16" s="259"/>
      <c r="O16" s="259">
        <v>0</v>
      </c>
      <c r="P16" s="259">
        <v>54.376440930000001</v>
      </c>
      <c r="Q16" s="424">
        <v>0</v>
      </c>
      <c r="R16" s="260">
        <v>5.0000000000000001E-3</v>
      </c>
    </row>
    <row r="17" spans="1:18" ht="12.75" customHeight="1">
      <c r="B17" s="258" t="s">
        <v>386</v>
      </c>
      <c r="C17" s="259">
        <v>0</v>
      </c>
      <c r="D17" s="259">
        <v>45</v>
      </c>
      <c r="E17" s="259"/>
      <c r="F17" s="259">
        <v>0</v>
      </c>
      <c r="G17" s="259"/>
      <c r="H17" s="259"/>
      <c r="I17" s="259"/>
      <c r="J17" s="259">
        <v>45</v>
      </c>
      <c r="K17" s="259"/>
      <c r="L17" s="259">
        <v>0.57778600000000002</v>
      </c>
      <c r="M17" s="259">
        <v>0</v>
      </c>
      <c r="N17" s="259"/>
      <c r="O17" s="259">
        <v>0</v>
      </c>
      <c r="P17" s="259">
        <v>0</v>
      </c>
      <c r="Q17" s="424">
        <v>0</v>
      </c>
      <c r="R17" s="260">
        <v>0.01</v>
      </c>
    </row>
    <row r="18" spans="1:18" ht="12.75" customHeight="1">
      <c r="B18" s="258" t="s">
        <v>388</v>
      </c>
      <c r="C18" s="259">
        <v>32.561909020001622</v>
      </c>
      <c r="D18" s="259">
        <v>489</v>
      </c>
      <c r="E18" s="259"/>
      <c r="F18" s="259">
        <v>59.001033000000461</v>
      </c>
      <c r="G18" s="259"/>
      <c r="H18" s="259"/>
      <c r="I18" s="259"/>
      <c r="J18" s="259">
        <v>580.56294202000208</v>
      </c>
      <c r="K18" s="259"/>
      <c r="L18" s="259">
        <v>13.166425215307981</v>
      </c>
      <c r="M18" s="259">
        <v>5.2326499999999783</v>
      </c>
      <c r="N18" s="259"/>
      <c r="O18" s="259">
        <v>18.39907521530796</v>
      </c>
      <c r="P18" s="259">
        <v>365.47123850999196</v>
      </c>
      <c r="Q18" s="424">
        <v>1.2726660277369541E-2</v>
      </c>
      <c r="R18" s="260">
        <v>0</v>
      </c>
    </row>
    <row r="19" spans="1:18">
      <c r="A19" s="1" t="s">
        <v>6</v>
      </c>
      <c r="B19" s="145" t="s">
        <v>8</v>
      </c>
      <c r="C19" s="261">
        <f>SUM(C5:C18)</f>
        <v>11750.508262020001</v>
      </c>
      <c r="D19" s="261">
        <f>SUM(D5:D18)</f>
        <v>110113</v>
      </c>
      <c r="E19" s="261"/>
      <c r="F19" s="261">
        <f>SUM(F5:F18)</f>
        <v>48287.174423999997</v>
      </c>
      <c r="G19" s="261"/>
      <c r="H19" s="261"/>
      <c r="I19" s="261"/>
      <c r="J19" s="261">
        <f>SUM(J5:J18)</f>
        <v>170150.68268602001</v>
      </c>
      <c r="K19" s="261"/>
      <c r="L19" s="261">
        <f>SUM(L5:L18)</f>
        <v>1133.8906992205082</v>
      </c>
      <c r="M19" s="261">
        <f>SUM(M5:M18)</f>
        <v>312.64126499999998</v>
      </c>
      <c r="N19" s="261"/>
      <c r="O19" s="261">
        <f>SUM(O5:O18)</f>
        <v>1445.711193220508</v>
      </c>
      <c r="P19" s="261">
        <f>SUM(P5:P18)</f>
        <v>38544.082205679995</v>
      </c>
      <c r="Q19" s="425">
        <f>SUM(Q5:Q18)</f>
        <v>1</v>
      </c>
      <c r="R19" s="265">
        <v>1E-4</v>
      </c>
    </row>
    <row r="20" spans="1:18">
      <c r="B20" s="235"/>
      <c r="C20" s="235"/>
      <c r="D20" s="235"/>
      <c r="E20" s="235"/>
      <c r="F20" s="235"/>
      <c r="G20" s="235"/>
      <c r="H20" s="235"/>
      <c r="I20" s="235"/>
      <c r="J20" s="235"/>
      <c r="K20" s="235"/>
      <c r="L20" s="235"/>
      <c r="M20" s="235"/>
      <c r="N20" s="235"/>
      <c r="O20" s="235"/>
      <c r="P20" s="235"/>
      <c r="Q20" s="235"/>
      <c r="R20" s="235"/>
    </row>
    <row r="21" spans="1:18" ht="28.5" customHeight="1">
      <c r="B21" s="459" t="s">
        <v>389</v>
      </c>
      <c r="C21" s="459"/>
      <c r="D21" s="459"/>
      <c r="E21" s="459"/>
      <c r="F21" s="459"/>
      <c r="G21" s="459"/>
      <c r="H21" s="459"/>
      <c r="I21" s="459"/>
      <c r="J21" s="459"/>
      <c r="K21" s="459"/>
      <c r="L21" s="459"/>
      <c r="M21" s="459"/>
      <c r="N21" s="459"/>
      <c r="O21" s="459"/>
      <c r="P21" s="459"/>
      <c r="Q21" s="459"/>
      <c r="R21" s="459"/>
    </row>
  </sheetData>
  <mergeCells count="10">
    <mergeCell ref="R3:R4"/>
    <mergeCell ref="B21:R21"/>
    <mergeCell ref="I3:I4"/>
    <mergeCell ref="J3:J4"/>
    <mergeCell ref="Q3:Q4"/>
    <mergeCell ref="B3:B4"/>
    <mergeCell ref="C3:D3"/>
    <mergeCell ref="F3:G3"/>
    <mergeCell ref="L3:O3"/>
    <mergeCell ref="P3:P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7301-20B4-4B89-9F15-7B0AC0000720}">
  <sheetPr codeName="Ark6"/>
  <dimension ref="A1:J23"/>
  <sheetViews>
    <sheetView workbookViewId="0">
      <selection activeCell="J21" sqref="J21"/>
    </sheetView>
  </sheetViews>
  <sheetFormatPr defaultColWidth="9.140625" defaultRowHeight="12.75"/>
  <cols>
    <col min="1" max="1" width="3.7109375" style="1" customWidth="1"/>
    <col min="2" max="2" width="37.7109375" style="1" customWidth="1"/>
    <col min="3" max="3" width="9.140625" style="1"/>
    <col min="4" max="4" width="11.42578125" style="1" customWidth="1"/>
    <col min="5" max="5" width="1.7109375" style="1" customWidth="1"/>
    <col min="6" max="7" width="15.5703125" style="1" customWidth="1"/>
    <col min="8" max="16384" width="9.140625" style="1"/>
  </cols>
  <sheetData>
    <row r="1" spans="2:10" ht="21" customHeight="1"/>
    <row r="2" spans="2:10" s="237" customFormat="1" ht="48" customHeight="1">
      <c r="B2" s="453" t="s">
        <v>566</v>
      </c>
      <c r="C2" s="453"/>
      <c r="D2" s="453"/>
      <c r="E2" s="453"/>
      <c r="F2" s="453"/>
      <c r="G2" s="453"/>
      <c r="H2" s="453"/>
      <c r="I2" s="453"/>
      <c r="J2" s="453"/>
    </row>
    <row r="3" spans="2:10" ht="30" customHeight="1">
      <c r="B3" s="454" t="s">
        <v>567</v>
      </c>
      <c r="C3" s="462"/>
      <c r="D3" s="239"/>
      <c r="E3" s="239"/>
      <c r="F3" s="239"/>
      <c r="G3" s="239"/>
    </row>
    <row r="4" spans="2:10" ht="14.25">
      <c r="B4" s="463"/>
      <c r="C4" s="463"/>
      <c r="D4" s="240"/>
      <c r="E4" s="240"/>
      <c r="F4" s="240"/>
      <c r="G4" s="240"/>
    </row>
    <row r="5" spans="2:10" ht="12.75" customHeight="1">
      <c r="B5" s="254" t="s">
        <v>392</v>
      </c>
      <c r="C5" s="42"/>
      <c r="D5" s="42"/>
      <c r="E5" s="42"/>
      <c r="F5" s="42"/>
      <c r="G5" s="255">
        <v>57799</v>
      </c>
    </row>
    <row r="6" spans="2:10" ht="12.75" customHeight="1">
      <c r="B6" s="254" t="s">
        <v>393</v>
      </c>
      <c r="C6" s="42"/>
      <c r="D6" s="42"/>
      <c r="E6" s="42"/>
      <c r="F6" s="42"/>
      <c r="G6" s="266">
        <v>4.4244047704653716E-5</v>
      </c>
    </row>
    <row r="7" spans="2:10" ht="12.75" customHeight="1">
      <c r="B7" s="256" t="s">
        <v>394</v>
      </c>
      <c r="C7" s="256"/>
      <c r="D7" s="256"/>
      <c r="E7" s="256"/>
      <c r="F7" s="256"/>
      <c r="G7" s="257">
        <v>2.5572617132812803</v>
      </c>
    </row>
    <row r="8" spans="2:10" ht="12.75" customHeight="1">
      <c r="B8" s="238"/>
      <c r="C8" s="238"/>
      <c r="D8" s="238"/>
      <c r="E8" s="238"/>
      <c r="F8" s="238"/>
      <c r="G8" s="238"/>
    </row>
    <row r="9" spans="2:10" ht="12.75" customHeight="1">
      <c r="B9" s="238"/>
      <c r="C9" s="238"/>
      <c r="D9" s="238"/>
      <c r="E9" s="238"/>
      <c r="F9" s="238"/>
      <c r="G9" s="238"/>
    </row>
    <row r="10" spans="2:10" ht="12.75" customHeight="1">
      <c r="B10" s="238"/>
      <c r="C10" s="238"/>
      <c r="D10" s="238"/>
      <c r="E10" s="238"/>
      <c r="F10" s="238"/>
      <c r="G10" s="238"/>
    </row>
    <row r="11" spans="2:10" ht="12.75" customHeight="1"/>
    <row r="12" spans="2:10" ht="12.75" customHeight="1"/>
    <row r="13" spans="2:10" ht="12.75" customHeight="1"/>
    <row r="14" spans="2:10" ht="12.75" customHeight="1"/>
    <row r="15" spans="2:10" ht="12.75" customHeight="1"/>
    <row r="16" spans="2:10" ht="12.75" customHeight="1"/>
    <row r="17" spans="1:1" ht="12.75" customHeight="1"/>
    <row r="18" spans="1:1" ht="12.75" customHeight="1"/>
    <row r="19" spans="1:1">
      <c r="A19" s="1" t="s">
        <v>6</v>
      </c>
    </row>
    <row r="21" spans="1:1" ht="28.5" customHeight="1"/>
    <row r="22" spans="1:1" ht="28.5" customHeight="1"/>
    <row r="23" spans="1:1" ht="28.5" customHeight="1"/>
  </sheetData>
  <mergeCells count="2">
    <mergeCell ref="B3:C4"/>
    <mergeCell ref="B2:J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4AD3-3BF2-48E5-8F46-1DB3C139157B}">
  <sheetPr codeName="Ark7"/>
  <dimension ref="A1:D20"/>
  <sheetViews>
    <sheetView workbookViewId="0">
      <selection activeCell="G10" sqref="G10"/>
    </sheetView>
  </sheetViews>
  <sheetFormatPr defaultColWidth="9.140625" defaultRowHeight="12.75"/>
  <cols>
    <col min="1" max="1" width="3.7109375" style="19" customWidth="1"/>
    <col min="2" max="2" width="16.5703125" style="19" customWidth="1"/>
    <col min="3" max="3" width="87.5703125" style="19" customWidth="1"/>
    <col min="4" max="4" width="21.5703125" style="19" customWidth="1"/>
    <col min="5" max="16384" width="9.140625" style="1"/>
  </cols>
  <sheetData>
    <row r="1" spans="1:4" ht="21" customHeight="1">
      <c r="A1" s="176"/>
      <c r="B1" s="50"/>
      <c r="C1" s="176" t="s">
        <v>6</v>
      </c>
      <c r="D1" s="177"/>
    </row>
    <row r="2" spans="1:4" ht="48" customHeight="1">
      <c r="A2" s="176"/>
      <c r="B2" s="155" t="s">
        <v>587</v>
      </c>
      <c r="C2" s="176"/>
      <c r="D2" s="177"/>
    </row>
    <row r="3" spans="1:4" ht="26.25" customHeight="1">
      <c r="A3" s="178"/>
      <c r="B3" s="293" t="s">
        <v>567</v>
      </c>
      <c r="C3" s="293"/>
      <c r="D3" s="293"/>
    </row>
    <row r="4" spans="1:4">
      <c r="A4" s="179"/>
      <c r="B4" s="190"/>
      <c r="C4" s="190"/>
      <c r="D4" s="207" t="s">
        <v>317</v>
      </c>
    </row>
    <row r="5" spans="1:4">
      <c r="A5" s="179"/>
      <c r="B5" s="194">
        <v>1</v>
      </c>
      <c r="C5" s="195" t="s">
        <v>318</v>
      </c>
      <c r="D5" s="196">
        <v>169847.75906384</v>
      </c>
    </row>
    <row r="6" spans="1:4" ht="24">
      <c r="A6" s="179"/>
      <c r="B6" s="181">
        <v>2</v>
      </c>
      <c r="C6" s="182" t="s">
        <v>590</v>
      </c>
      <c r="D6" s="144">
        <v>0</v>
      </c>
    </row>
    <row r="7" spans="1:4" ht="24">
      <c r="A7" s="179"/>
      <c r="B7" s="181">
        <v>3</v>
      </c>
      <c r="C7" s="182" t="s">
        <v>591</v>
      </c>
      <c r="D7" s="144">
        <v>0</v>
      </c>
    </row>
    <row r="8" spans="1:4">
      <c r="A8" s="179"/>
      <c r="B8" s="181">
        <v>4</v>
      </c>
      <c r="C8" s="182" t="s">
        <v>592</v>
      </c>
      <c r="D8" s="144">
        <v>0</v>
      </c>
    </row>
    <row r="9" spans="1:4" ht="24">
      <c r="A9" s="179"/>
      <c r="B9" s="181">
        <v>5</v>
      </c>
      <c r="C9" s="182" t="s">
        <v>593</v>
      </c>
      <c r="D9" s="144">
        <v>0</v>
      </c>
    </row>
    <row r="10" spans="1:4">
      <c r="A10" s="179"/>
      <c r="B10" s="181">
        <v>6</v>
      </c>
      <c r="C10" s="182" t="s">
        <v>594</v>
      </c>
      <c r="D10" s="144">
        <v>0</v>
      </c>
    </row>
    <row r="11" spans="1:4">
      <c r="A11" s="179"/>
      <c r="B11" s="181">
        <v>7</v>
      </c>
      <c r="C11" s="182" t="s">
        <v>595</v>
      </c>
      <c r="D11" s="144">
        <v>0</v>
      </c>
    </row>
    <row r="12" spans="1:4">
      <c r="A12" s="179"/>
      <c r="B12" s="181">
        <v>8</v>
      </c>
      <c r="C12" s="182" t="s">
        <v>596</v>
      </c>
      <c r="D12" s="144">
        <v>14876.773877617223</v>
      </c>
    </row>
    <row r="13" spans="1:4">
      <c r="A13" s="179"/>
      <c r="B13" s="181">
        <v>9</v>
      </c>
      <c r="C13" s="182" t="s">
        <v>597</v>
      </c>
      <c r="D13" s="144">
        <v>147.08928811000004</v>
      </c>
    </row>
    <row r="14" spans="1:4" ht="24">
      <c r="A14" s="179"/>
      <c r="B14" s="181">
        <v>10</v>
      </c>
      <c r="C14" s="182" t="s">
        <v>319</v>
      </c>
      <c r="D14" s="144">
        <v>33001.702645940772</v>
      </c>
    </row>
    <row r="15" spans="1:4" ht="24">
      <c r="A15" s="179"/>
      <c r="B15" s="181">
        <v>11</v>
      </c>
      <c r="C15" s="182" t="s">
        <v>598</v>
      </c>
      <c r="D15" s="144">
        <v>0</v>
      </c>
    </row>
    <row r="16" spans="1:4" ht="24">
      <c r="A16" s="179"/>
      <c r="B16" s="181" t="s">
        <v>588</v>
      </c>
      <c r="C16" s="182" t="s">
        <v>599</v>
      </c>
      <c r="D16" s="144">
        <v>0</v>
      </c>
    </row>
    <row r="17" spans="1:4" ht="24">
      <c r="A17" s="179"/>
      <c r="B17" s="181" t="s">
        <v>589</v>
      </c>
      <c r="C17" s="182" t="s">
        <v>600</v>
      </c>
      <c r="D17" s="144">
        <v>0</v>
      </c>
    </row>
    <row r="18" spans="1:4">
      <c r="A18" s="179"/>
      <c r="B18" s="181">
        <v>12</v>
      </c>
      <c r="C18" s="179" t="s">
        <v>49</v>
      </c>
      <c r="D18" s="144">
        <v>-21614.159234765382</v>
      </c>
    </row>
    <row r="19" spans="1:4">
      <c r="A19" s="179"/>
      <c r="B19" s="192">
        <v>13</v>
      </c>
      <c r="C19" s="193" t="s">
        <v>459</v>
      </c>
      <c r="D19" s="209">
        <f>SUM(D5:D18)</f>
        <v>196259.16564074261</v>
      </c>
    </row>
    <row r="20" spans="1:4">
      <c r="A20" s="179"/>
      <c r="B20" s="180"/>
      <c r="C20" s="183"/>
      <c r="D20" s="144"/>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9D65F-1B80-4EFE-9D6E-5A7AF9644FA9}">
  <sheetPr codeName="Ark8"/>
  <dimension ref="A1:G72"/>
  <sheetViews>
    <sheetView workbookViewId="0"/>
  </sheetViews>
  <sheetFormatPr defaultColWidth="9.140625" defaultRowHeight="12.75"/>
  <cols>
    <col min="1" max="1" width="3.7109375" style="19" customWidth="1"/>
    <col min="2" max="2" width="16.5703125" style="19" customWidth="1"/>
    <col min="3" max="3" width="87.5703125" style="19" customWidth="1"/>
    <col min="4" max="5" width="17.7109375" style="19" customWidth="1"/>
    <col min="6" max="16384" width="9.140625" style="1"/>
  </cols>
  <sheetData>
    <row r="1" spans="1:5" ht="21" customHeight="1">
      <c r="A1" s="176"/>
      <c r="B1" s="50"/>
      <c r="C1" s="176" t="s">
        <v>6</v>
      </c>
      <c r="D1" s="176"/>
      <c r="E1" s="177"/>
    </row>
    <row r="2" spans="1:5" ht="48" customHeight="1">
      <c r="A2" s="176"/>
      <c r="B2" s="155" t="s">
        <v>660</v>
      </c>
      <c r="C2" s="176"/>
      <c r="D2" s="176"/>
      <c r="E2" s="177"/>
    </row>
    <row r="3" spans="1:5" ht="26.25" customHeight="1">
      <c r="A3" s="179"/>
      <c r="B3" s="293" t="s">
        <v>567</v>
      </c>
      <c r="C3" s="293"/>
      <c r="D3" s="465" t="s">
        <v>320</v>
      </c>
      <c r="E3" s="465"/>
    </row>
    <row r="4" spans="1:5">
      <c r="A4" s="179"/>
      <c r="B4" s="293"/>
      <c r="C4" s="293"/>
      <c r="D4" s="276" t="s">
        <v>407</v>
      </c>
      <c r="E4" s="276" t="s">
        <v>395</v>
      </c>
    </row>
    <row r="5" spans="1:5">
      <c r="A5" s="179"/>
      <c r="B5" s="183" t="s">
        <v>321</v>
      </c>
      <c r="C5" s="183"/>
      <c r="D5" s="183"/>
      <c r="E5" s="183"/>
    </row>
    <row r="6" spans="1:5">
      <c r="A6" s="179"/>
      <c r="B6" s="181">
        <v>1</v>
      </c>
      <c r="C6" s="185" t="s">
        <v>601</v>
      </c>
      <c r="D6" s="433">
        <v>139427.7765391921</v>
      </c>
      <c r="E6" s="434">
        <v>127915</v>
      </c>
    </row>
    <row r="7" spans="1:5" ht="24">
      <c r="A7" s="179"/>
      <c r="B7" s="181">
        <v>2</v>
      </c>
      <c r="C7" s="185" t="s">
        <v>602</v>
      </c>
      <c r="D7" s="433"/>
      <c r="E7" s="434">
        <v>0</v>
      </c>
    </row>
    <row r="8" spans="1:5">
      <c r="A8" s="179"/>
      <c r="B8" s="181">
        <v>3</v>
      </c>
      <c r="C8" s="185" t="s">
        <v>325</v>
      </c>
      <c r="D8" s="433">
        <v>-897.92938551781003</v>
      </c>
      <c r="E8" s="434">
        <v>-317.25155330000001</v>
      </c>
    </row>
    <row r="9" spans="1:5">
      <c r="A9" s="179"/>
      <c r="B9" s="181">
        <v>4</v>
      </c>
      <c r="C9" s="185" t="s">
        <v>603</v>
      </c>
      <c r="D9" s="433"/>
      <c r="E9" s="434"/>
    </row>
    <row r="10" spans="1:5">
      <c r="A10" s="179"/>
      <c r="B10" s="181">
        <v>5</v>
      </c>
      <c r="C10" s="185" t="s">
        <v>604</v>
      </c>
      <c r="D10" s="433"/>
      <c r="E10" s="434"/>
    </row>
    <row r="11" spans="1:5">
      <c r="A11" s="179"/>
      <c r="B11" s="181">
        <v>6</v>
      </c>
      <c r="C11" s="185" t="s">
        <v>322</v>
      </c>
      <c r="D11" s="433">
        <v>-1322.2323330480822</v>
      </c>
      <c r="E11" s="434">
        <v>-1366</v>
      </c>
    </row>
    <row r="12" spans="1:5">
      <c r="A12" s="179"/>
      <c r="B12" s="192">
        <v>7</v>
      </c>
      <c r="C12" s="327" t="s">
        <v>605</v>
      </c>
      <c r="D12" s="435">
        <f>SUM(D6:D11)</f>
        <v>137207.61482062622</v>
      </c>
      <c r="E12" s="435">
        <f>SUM(E6:E11)</f>
        <v>126231.7484467</v>
      </c>
    </row>
    <row r="13" spans="1:5">
      <c r="A13" s="179"/>
      <c r="B13" s="180"/>
      <c r="C13" s="325"/>
      <c r="D13" s="325"/>
      <c r="E13" s="326"/>
    </row>
    <row r="14" spans="1:5">
      <c r="A14" s="179"/>
      <c r="B14" s="183" t="s">
        <v>323</v>
      </c>
      <c r="C14" s="183"/>
      <c r="D14" s="183"/>
      <c r="E14" s="183"/>
    </row>
    <row r="15" spans="1:5">
      <c r="A15" s="179"/>
      <c r="B15" s="183"/>
      <c r="C15" s="179" t="s">
        <v>891</v>
      </c>
      <c r="D15" s="179"/>
      <c r="E15" s="434">
        <v>1849.6202126799999</v>
      </c>
    </row>
    <row r="16" spans="1:5">
      <c r="A16" s="179"/>
      <c r="B16" s="183"/>
      <c r="C16" s="179" t="s">
        <v>892</v>
      </c>
      <c r="D16" s="179"/>
      <c r="E16" s="434">
        <v>844.12373735000006</v>
      </c>
    </row>
    <row r="17" spans="1:5">
      <c r="A17" s="179"/>
      <c r="B17" s="181">
        <v>8</v>
      </c>
      <c r="C17" s="182" t="s">
        <v>611</v>
      </c>
      <c r="D17" s="436">
        <v>1045.1678212148292</v>
      </c>
      <c r="E17" s="434"/>
    </row>
    <row r="18" spans="1:5">
      <c r="A18" s="179"/>
      <c r="B18" s="181" t="s">
        <v>606</v>
      </c>
      <c r="C18" s="186" t="s">
        <v>612</v>
      </c>
      <c r="D18" s="437"/>
      <c r="E18" s="434"/>
    </row>
    <row r="19" spans="1:5">
      <c r="A19" s="179"/>
      <c r="B19" s="181">
        <v>9</v>
      </c>
      <c r="C19" s="186" t="s">
        <v>613</v>
      </c>
      <c r="D19" s="437">
        <v>1014.7637507308066</v>
      </c>
      <c r="E19" s="434"/>
    </row>
    <row r="20" spans="1:5">
      <c r="A20" s="179"/>
      <c r="B20" s="181" t="s">
        <v>607</v>
      </c>
      <c r="C20" s="182" t="s">
        <v>614</v>
      </c>
      <c r="D20" s="436"/>
      <c r="E20" s="434"/>
    </row>
    <row r="21" spans="1:5">
      <c r="A21" s="179"/>
      <c r="B21" s="181" t="s">
        <v>608</v>
      </c>
      <c r="C21" s="186" t="s">
        <v>324</v>
      </c>
      <c r="D21" s="437"/>
      <c r="E21" s="434"/>
    </row>
    <row r="22" spans="1:5" ht="26.25" customHeight="1">
      <c r="A22" s="179"/>
      <c r="B22" s="181">
        <v>10</v>
      </c>
      <c r="C22" s="186" t="s">
        <v>615</v>
      </c>
      <c r="D22" s="437"/>
      <c r="E22" s="434"/>
    </row>
    <row r="23" spans="1:5">
      <c r="A23" s="179"/>
      <c r="B23" s="181" t="s">
        <v>609</v>
      </c>
      <c r="C23" s="186" t="s">
        <v>616</v>
      </c>
      <c r="D23" s="437"/>
      <c r="E23" s="434"/>
    </row>
    <row r="24" spans="1:5">
      <c r="A24" s="179"/>
      <c r="B24" s="181" t="s">
        <v>610</v>
      </c>
      <c r="C24" s="186" t="s">
        <v>617</v>
      </c>
      <c r="D24" s="437"/>
      <c r="E24" s="434"/>
    </row>
    <row r="25" spans="1:5">
      <c r="A25" s="179"/>
      <c r="B25" s="181">
        <v>11</v>
      </c>
      <c r="C25" s="186" t="s">
        <v>326</v>
      </c>
      <c r="D25" s="437"/>
      <c r="E25" s="434"/>
    </row>
    <row r="26" spans="1:5">
      <c r="A26" s="179"/>
      <c r="B26" s="181">
        <v>12</v>
      </c>
      <c r="C26" s="186" t="s">
        <v>327</v>
      </c>
      <c r="D26" s="437"/>
      <c r="E26" s="434"/>
    </row>
    <row r="27" spans="1:5">
      <c r="A27" s="179"/>
      <c r="B27" s="192">
        <v>13</v>
      </c>
      <c r="C27" s="329" t="s">
        <v>618</v>
      </c>
      <c r="D27" s="438">
        <f>SUM(D17:D26)</f>
        <v>2059.9315719456358</v>
      </c>
      <c r="E27" s="438">
        <f>SUM(E15:E26)</f>
        <v>2693.7439500299997</v>
      </c>
    </row>
    <row r="28" spans="1:5">
      <c r="A28" s="179"/>
      <c r="B28" s="181"/>
      <c r="C28" s="186"/>
      <c r="D28" s="186"/>
      <c r="E28" s="144"/>
    </row>
    <row r="29" spans="1:5">
      <c r="A29" s="179"/>
      <c r="B29" s="464" t="s">
        <v>328</v>
      </c>
      <c r="C29" s="464"/>
      <c r="D29" s="464"/>
      <c r="E29" s="464"/>
    </row>
    <row r="30" spans="1:5">
      <c r="A30" s="179"/>
      <c r="B30" s="181">
        <v>14</v>
      </c>
      <c r="C30" s="182" t="s">
        <v>621</v>
      </c>
      <c r="D30" s="437">
        <v>23842.827314419999</v>
      </c>
      <c r="E30" s="437">
        <v>20791.85049587</v>
      </c>
    </row>
    <row r="31" spans="1:5">
      <c r="A31" s="179"/>
      <c r="B31" s="181">
        <v>15</v>
      </c>
      <c r="C31" s="182" t="s">
        <v>329</v>
      </c>
      <c r="D31" s="437"/>
      <c r="E31" s="437"/>
    </row>
    <row r="32" spans="1:5">
      <c r="A32" s="179"/>
      <c r="B32" s="181">
        <v>16</v>
      </c>
      <c r="C32" s="182" t="s">
        <v>330</v>
      </c>
      <c r="D32" s="437">
        <v>147.08928811000004</v>
      </c>
      <c r="E32" s="437">
        <v>908.3187216</v>
      </c>
    </row>
    <row r="33" spans="1:5">
      <c r="A33" s="179"/>
      <c r="B33" s="181" t="s">
        <v>619</v>
      </c>
      <c r="C33" s="182" t="s">
        <v>622</v>
      </c>
      <c r="D33" s="437"/>
      <c r="E33" s="437"/>
    </row>
    <row r="34" spans="1:5">
      <c r="A34" s="179"/>
      <c r="B34" s="181">
        <v>17</v>
      </c>
      <c r="C34" s="182" t="s">
        <v>331</v>
      </c>
      <c r="D34" s="437"/>
      <c r="E34" s="437"/>
    </row>
    <row r="35" spans="1:5">
      <c r="A35" s="179"/>
      <c r="B35" s="181" t="s">
        <v>620</v>
      </c>
      <c r="C35" s="182" t="s">
        <v>333</v>
      </c>
      <c r="D35" s="437"/>
      <c r="E35" s="437"/>
    </row>
    <row r="36" spans="1:5">
      <c r="A36" s="179"/>
      <c r="B36" s="192">
        <v>18</v>
      </c>
      <c r="C36" s="197" t="s">
        <v>623</v>
      </c>
      <c r="D36" s="438">
        <f>SUM(D30:D35)</f>
        <v>23989.91660253</v>
      </c>
      <c r="E36" s="438">
        <f>SUM(E30:E35)</f>
        <v>21700.16921747</v>
      </c>
    </row>
    <row r="37" spans="1:5">
      <c r="A37" s="179"/>
      <c r="B37" s="292"/>
      <c r="C37" s="292"/>
      <c r="D37" s="292"/>
      <c r="E37" s="292"/>
    </row>
    <row r="38" spans="1:5" ht="12.75" customHeight="1">
      <c r="A38" s="179"/>
      <c r="B38" s="464" t="s">
        <v>334</v>
      </c>
      <c r="C38" s="464"/>
      <c r="D38" s="464"/>
      <c r="E38" s="464"/>
    </row>
    <row r="39" spans="1:5" ht="12.75" customHeight="1">
      <c r="A39" s="179"/>
      <c r="B39" s="181">
        <v>19</v>
      </c>
      <c r="C39" s="186" t="s">
        <v>335</v>
      </c>
      <c r="D39" s="437">
        <v>33001.702645940772</v>
      </c>
      <c r="E39" s="439">
        <v>29894.89687357</v>
      </c>
    </row>
    <row r="40" spans="1:5" ht="12.75" customHeight="1">
      <c r="A40" s="179"/>
      <c r="B40" s="181">
        <v>20</v>
      </c>
      <c r="C40" s="186" t="s">
        <v>336</v>
      </c>
      <c r="D40" s="437"/>
      <c r="E40" s="434"/>
    </row>
    <row r="41" spans="1:5" ht="24">
      <c r="A41" s="179"/>
      <c r="B41" s="181">
        <v>21</v>
      </c>
      <c r="C41" s="185" t="s">
        <v>624</v>
      </c>
      <c r="D41" s="437"/>
      <c r="E41" s="434"/>
    </row>
    <row r="42" spans="1:5" ht="12.75" customHeight="1">
      <c r="A42" s="179"/>
      <c r="B42" s="192">
        <v>22</v>
      </c>
      <c r="C42" s="193" t="s">
        <v>625</v>
      </c>
      <c r="D42" s="440">
        <f>SUM(D39:D41)</f>
        <v>33001.702645940772</v>
      </c>
      <c r="E42" s="440">
        <f>SUM(E39:E41)</f>
        <v>29894.89687357</v>
      </c>
    </row>
    <row r="43" spans="1:5" ht="12.75" customHeight="1">
      <c r="A43" s="179"/>
      <c r="B43" s="180"/>
      <c r="C43" s="183"/>
      <c r="D43" s="183"/>
      <c r="E43" s="330"/>
    </row>
    <row r="44" spans="1:5">
      <c r="A44" s="179"/>
      <c r="B44" s="464" t="s">
        <v>626</v>
      </c>
      <c r="C44" s="464"/>
      <c r="D44" s="464"/>
      <c r="E44" s="464"/>
    </row>
    <row r="45" spans="1:5">
      <c r="A45" s="179"/>
      <c r="B45" s="181" t="s">
        <v>627</v>
      </c>
      <c r="C45" s="182" t="s">
        <v>638</v>
      </c>
      <c r="D45" s="182"/>
      <c r="E45" s="144"/>
    </row>
    <row r="46" spans="1:5">
      <c r="A46" s="179"/>
      <c r="B46" s="181" t="s">
        <v>628</v>
      </c>
      <c r="C46" s="185" t="s">
        <v>639</v>
      </c>
      <c r="D46" s="185"/>
      <c r="E46" s="144"/>
    </row>
    <row r="47" spans="1:5">
      <c r="A47" s="179"/>
      <c r="B47" s="181" t="s">
        <v>629</v>
      </c>
      <c r="C47" s="185" t="s">
        <v>640</v>
      </c>
      <c r="D47" s="185"/>
      <c r="E47" s="144"/>
    </row>
    <row r="48" spans="1:5">
      <c r="A48" s="179"/>
      <c r="B48" s="181" t="s">
        <v>630</v>
      </c>
      <c r="C48" s="185" t="s">
        <v>641</v>
      </c>
      <c r="D48" s="185"/>
      <c r="E48" s="144"/>
    </row>
    <row r="49" spans="1:7">
      <c r="A49" s="179"/>
      <c r="B49" s="181" t="s">
        <v>631</v>
      </c>
      <c r="C49" s="185" t="s">
        <v>642</v>
      </c>
      <c r="D49" s="185"/>
      <c r="E49" s="144"/>
    </row>
    <row r="50" spans="1:7">
      <c r="A50" s="179"/>
      <c r="B50" s="181" t="s">
        <v>632</v>
      </c>
      <c r="C50" s="185" t="s">
        <v>643</v>
      </c>
      <c r="D50" s="185"/>
      <c r="E50" s="144"/>
    </row>
    <row r="51" spans="1:7">
      <c r="A51" s="179"/>
      <c r="B51" s="181" t="s">
        <v>633</v>
      </c>
      <c r="C51" s="185" t="s">
        <v>644</v>
      </c>
      <c r="D51" s="185"/>
      <c r="E51" s="144"/>
    </row>
    <row r="52" spans="1:7">
      <c r="A52" s="179"/>
      <c r="B52" s="181" t="s">
        <v>634</v>
      </c>
      <c r="C52" s="185" t="s">
        <v>645</v>
      </c>
      <c r="D52" s="185"/>
      <c r="E52" s="144"/>
    </row>
    <row r="53" spans="1:7">
      <c r="A53" s="179"/>
      <c r="B53" s="181" t="s">
        <v>635</v>
      </c>
      <c r="C53" s="185" t="s">
        <v>646</v>
      </c>
      <c r="D53" s="185"/>
      <c r="E53" s="144"/>
    </row>
    <row r="54" spans="1:7">
      <c r="A54" s="179"/>
      <c r="B54" s="181" t="s">
        <v>636</v>
      </c>
      <c r="C54" s="185" t="s">
        <v>647</v>
      </c>
      <c r="D54" s="185"/>
      <c r="E54" s="144"/>
    </row>
    <row r="55" spans="1:7">
      <c r="A55" s="179"/>
      <c r="B55" s="192" t="s">
        <v>637</v>
      </c>
      <c r="C55" s="327" t="s">
        <v>648</v>
      </c>
      <c r="D55" s="432"/>
      <c r="E55" s="432"/>
    </row>
    <row r="56" spans="1:7">
      <c r="A56" s="179"/>
      <c r="B56" s="181"/>
      <c r="C56" s="185"/>
      <c r="D56" s="185"/>
      <c r="E56" s="144"/>
    </row>
    <row r="57" spans="1:7">
      <c r="A57" s="179"/>
      <c r="B57" s="464" t="s">
        <v>649</v>
      </c>
      <c r="C57" s="464"/>
      <c r="D57" s="464"/>
      <c r="E57" s="464"/>
    </row>
    <row r="58" spans="1:7">
      <c r="A58" s="179"/>
      <c r="B58" s="181">
        <v>23</v>
      </c>
      <c r="C58" s="185" t="s">
        <v>315</v>
      </c>
      <c r="D58" s="433">
        <v>11043.095090101917</v>
      </c>
      <c r="E58" s="434">
        <v>11041</v>
      </c>
    </row>
    <row r="59" spans="1:7">
      <c r="A59" s="179"/>
      <c r="B59" s="328">
        <v>24</v>
      </c>
      <c r="C59" s="331" t="s">
        <v>459</v>
      </c>
      <c r="D59" s="441">
        <f>D12+D27+D36+D42+D55</f>
        <v>196259.16564104261</v>
      </c>
      <c r="E59" s="441">
        <v>180521</v>
      </c>
      <c r="F59" s="442"/>
      <c r="G59" s="442"/>
    </row>
    <row r="60" spans="1:7">
      <c r="A60" s="179"/>
      <c r="B60" s="181"/>
      <c r="C60" s="185"/>
      <c r="D60" s="185"/>
      <c r="E60" s="144"/>
    </row>
    <row r="61" spans="1:7">
      <c r="A61" s="179"/>
      <c r="B61" s="464" t="s">
        <v>316</v>
      </c>
      <c r="C61" s="464"/>
      <c r="D61" s="464"/>
      <c r="E61" s="464"/>
    </row>
    <row r="62" spans="1:7">
      <c r="A62" s="179"/>
      <c r="B62" s="181">
        <v>25</v>
      </c>
      <c r="C62" s="186" t="s">
        <v>460</v>
      </c>
      <c r="D62" s="443">
        <v>5.626792029830445E-2</v>
      </c>
      <c r="E62" s="443">
        <v>6.1161859285069328E-2</v>
      </c>
    </row>
    <row r="63" spans="1:7">
      <c r="A63" s="179"/>
      <c r="B63" s="181" t="s">
        <v>650</v>
      </c>
      <c r="C63" s="186" t="s">
        <v>654</v>
      </c>
      <c r="D63" s="443">
        <v>5.626792029830445E-2</v>
      </c>
      <c r="E63" s="443">
        <v>6.1161859285069328E-2</v>
      </c>
    </row>
    <row r="64" spans="1:7">
      <c r="A64" s="179"/>
      <c r="B64" s="181" t="s">
        <v>246</v>
      </c>
      <c r="C64" s="186" t="s">
        <v>657</v>
      </c>
      <c r="D64" s="443">
        <v>5.626792029830445E-2</v>
      </c>
      <c r="E64" s="443">
        <v>6.1161859285069328E-2</v>
      </c>
    </row>
    <row r="65" spans="1:5">
      <c r="A65" s="179"/>
      <c r="B65" s="181">
        <v>26</v>
      </c>
      <c r="C65" s="186" t="s">
        <v>655</v>
      </c>
      <c r="D65" s="443">
        <v>0.03</v>
      </c>
      <c r="E65" s="443" t="s">
        <v>889</v>
      </c>
    </row>
    <row r="66" spans="1:5">
      <c r="A66" s="179"/>
      <c r="B66" s="181" t="s">
        <v>651</v>
      </c>
      <c r="C66" s="186" t="s">
        <v>462</v>
      </c>
      <c r="D66" s="443">
        <v>0</v>
      </c>
      <c r="E66" s="443">
        <v>0</v>
      </c>
    </row>
    <row r="67" spans="1:5">
      <c r="A67" s="179"/>
      <c r="B67" s="181" t="s">
        <v>652</v>
      </c>
      <c r="C67" s="186" t="s">
        <v>656</v>
      </c>
      <c r="D67" s="443">
        <v>0</v>
      </c>
      <c r="E67" s="443">
        <v>0</v>
      </c>
    </row>
    <row r="68" spans="1:5">
      <c r="A68" s="179"/>
      <c r="B68" s="181">
        <v>27</v>
      </c>
      <c r="C68" s="186" t="s">
        <v>465</v>
      </c>
      <c r="D68" s="443">
        <v>0</v>
      </c>
      <c r="E68" s="443">
        <v>0</v>
      </c>
    </row>
    <row r="69" spans="1:5">
      <c r="A69" s="179"/>
      <c r="B69" s="332" t="s">
        <v>653</v>
      </c>
      <c r="C69" s="333" t="s">
        <v>466</v>
      </c>
      <c r="D69" s="444">
        <v>0.03</v>
      </c>
      <c r="E69" s="444">
        <v>0</v>
      </c>
    </row>
    <row r="70" spans="1:5">
      <c r="A70" s="179"/>
      <c r="B70" s="292"/>
      <c r="C70" s="292"/>
      <c r="D70" s="292"/>
      <c r="E70" s="292"/>
    </row>
    <row r="71" spans="1:5">
      <c r="B71" s="464" t="s">
        <v>658</v>
      </c>
      <c r="C71" s="464"/>
      <c r="D71" s="464"/>
      <c r="E71" s="464"/>
    </row>
    <row r="72" spans="1:5">
      <c r="B72" s="332" t="s">
        <v>659</v>
      </c>
      <c r="C72" s="333" t="s">
        <v>337</v>
      </c>
      <c r="D72" s="280" t="s">
        <v>890</v>
      </c>
      <c r="E72" s="280" t="s">
        <v>890</v>
      </c>
    </row>
  </sheetData>
  <mergeCells count="7">
    <mergeCell ref="B61:E61"/>
    <mergeCell ref="B71:E71"/>
    <mergeCell ref="D3:E3"/>
    <mergeCell ref="B57:E57"/>
    <mergeCell ref="B29:E29"/>
    <mergeCell ref="B38:E38"/>
    <mergeCell ref="B44:E4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BE394-FEEE-428F-A1B7-E50B34658429}">
  <sheetPr codeName="Ark9"/>
  <dimension ref="A1:D71"/>
  <sheetViews>
    <sheetView workbookViewId="0">
      <selection activeCell="G15" sqref="G15"/>
    </sheetView>
  </sheetViews>
  <sheetFormatPr defaultColWidth="9.140625" defaultRowHeight="12.75"/>
  <cols>
    <col min="1" max="1" width="3.7109375" style="19" customWidth="1"/>
    <col min="2" max="2" width="16.5703125" style="19" customWidth="1"/>
    <col min="3" max="3" width="87.5703125" style="19" customWidth="1"/>
    <col min="4" max="4" width="21.5703125" style="19" customWidth="1"/>
    <col min="5" max="16384" width="9.140625" style="1"/>
  </cols>
  <sheetData>
    <row r="1" spans="1:4" ht="21" customHeight="1">
      <c r="A1" s="176"/>
      <c r="B1" s="50"/>
      <c r="C1" s="176" t="s">
        <v>6</v>
      </c>
      <c r="D1" s="177"/>
    </row>
    <row r="2" spans="1:4" ht="48" customHeight="1">
      <c r="A2" s="176"/>
      <c r="B2" s="155" t="s">
        <v>661</v>
      </c>
      <c r="C2" s="176"/>
      <c r="D2" s="177"/>
    </row>
    <row r="3" spans="1:4" ht="24" customHeight="1">
      <c r="A3" s="179"/>
      <c r="B3" s="293" t="s">
        <v>567</v>
      </c>
      <c r="C3" s="293"/>
      <c r="D3" s="293"/>
    </row>
    <row r="4" spans="1:4" ht="24">
      <c r="A4" s="179"/>
      <c r="B4" s="190"/>
      <c r="C4" s="191"/>
      <c r="D4" s="208" t="s">
        <v>320</v>
      </c>
    </row>
    <row r="5" spans="1:4">
      <c r="A5" s="179"/>
      <c r="B5" s="181" t="s">
        <v>338</v>
      </c>
      <c r="C5" s="185" t="s">
        <v>339</v>
      </c>
      <c r="D5" s="144">
        <v>139427.65929532211</v>
      </c>
    </row>
    <row r="6" spans="1:4">
      <c r="A6" s="179"/>
      <c r="B6" s="181" t="s">
        <v>340</v>
      </c>
      <c r="C6" s="199" t="s">
        <v>341</v>
      </c>
      <c r="D6" s="144">
        <v>44383.935685720004</v>
      </c>
    </row>
    <row r="7" spans="1:4">
      <c r="A7" s="179"/>
      <c r="B7" s="181" t="s">
        <v>342</v>
      </c>
      <c r="C7" s="199" t="s">
        <v>343</v>
      </c>
      <c r="D7" s="144">
        <v>95043.723609602108</v>
      </c>
    </row>
    <row r="8" spans="1:4">
      <c r="A8" s="179"/>
      <c r="B8" s="201" t="s">
        <v>344</v>
      </c>
      <c r="C8" s="202" t="s">
        <v>31</v>
      </c>
      <c r="D8" s="203">
        <v>0</v>
      </c>
    </row>
    <row r="9" spans="1:4">
      <c r="A9" s="179"/>
      <c r="B9" s="201" t="s">
        <v>345</v>
      </c>
      <c r="C9" s="202" t="s">
        <v>662</v>
      </c>
      <c r="D9" s="203">
        <v>14880.275197389999</v>
      </c>
    </row>
    <row r="10" spans="1:4">
      <c r="A10" s="179"/>
      <c r="B10" s="201" t="s">
        <v>346</v>
      </c>
      <c r="C10" s="202" t="s">
        <v>663</v>
      </c>
      <c r="D10" s="203">
        <v>85.402904079999999</v>
      </c>
    </row>
    <row r="11" spans="1:4">
      <c r="A11" s="179"/>
      <c r="B11" s="201" t="s">
        <v>347</v>
      </c>
      <c r="C11" s="202" t="s">
        <v>22</v>
      </c>
      <c r="D11" s="203">
        <v>3613.5176839800001</v>
      </c>
    </row>
    <row r="12" spans="1:4">
      <c r="A12" s="179"/>
      <c r="B12" s="201" t="s">
        <v>348</v>
      </c>
      <c r="C12" s="202" t="s">
        <v>664</v>
      </c>
      <c r="D12" s="203">
        <v>7972.6272425100005</v>
      </c>
    </row>
    <row r="13" spans="1:4">
      <c r="A13" s="179"/>
      <c r="B13" s="201" t="s">
        <v>349</v>
      </c>
      <c r="C13" s="202" t="s">
        <v>665</v>
      </c>
      <c r="D13" s="203">
        <v>7585.1424455699998</v>
      </c>
    </row>
    <row r="14" spans="1:4">
      <c r="A14" s="179"/>
      <c r="B14" s="201" t="s">
        <v>350</v>
      </c>
      <c r="C14" s="202" t="s">
        <v>23</v>
      </c>
      <c r="D14" s="203">
        <v>45136.171694920005</v>
      </c>
    </row>
    <row r="15" spans="1:4" ht="12.75" customHeight="1">
      <c r="A15" s="179"/>
      <c r="B15" s="201" t="s">
        <v>351</v>
      </c>
      <c r="C15" s="202" t="s">
        <v>30</v>
      </c>
      <c r="D15" s="203">
        <v>1109.28814526</v>
      </c>
    </row>
    <row r="16" spans="1:4">
      <c r="A16" s="179"/>
      <c r="B16" s="201" t="s">
        <v>352</v>
      </c>
      <c r="C16" s="202" t="s">
        <v>666</v>
      </c>
      <c r="D16" s="203">
        <v>14661.298295892107</v>
      </c>
    </row>
    <row r="17" spans="1:4">
      <c r="A17" s="179"/>
      <c r="B17" s="189"/>
      <c r="C17" s="184"/>
      <c r="D17" s="187"/>
    </row>
    <row r="18" spans="1:4">
      <c r="A18" s="179"/>
      <c r="B18" s="37"/>
      <c r="C18" s="37"/>
      <c r="D18" s="37"/>
    </row>
    <row r="19" spans="1:4">
      <c r="A19" s="179"/>
      <c r="B19" s="37"/>
      <c r="C19" s="37"/>
      <c r="D19" s="37"/>
    </row>
    <row r="20" spans="1:4" ht="12.75" customHeight="1">
      <c r="A20" s="179"/>
    </row>
    <row r="21" spans="1:4">
      <c r="A21" s="179"/>
    </row>
    <row r="22" spans="1:4" ht="12.75" customHeight="1">
      <c r="A22" s="179"/>
    </row>
    <row r="23" spans="1:4" ht="12.75" customHeight="1">
      <c r="A23" s="179"/>
    </row>
    <row r="24" spans="1:4" ht="12.75" customHeight="1">
      <c r="A24" s="179"/>
    </row>
    <row r="25" spans="1:4">
      <c r="A25" s="179"/>
    </row>
    <row r="26" spans="1:4" ht="12.75" customHeight="1">
      <c r="A26" s="179"/>
    </row>
    <row r="27" spans="1:4" ht="12.75" customHeight="1">
      <c r="A27" s="179"/>
    </row>
    <row r="28" spans="1:4" ht="12.75" customHeight="1">
      <c r="A28" s="179"/>
    </row>
    <row r="29" spans="1:4" ht="12.75" customHeight="1">
      <c r="A29" s="179"/>
    </row>
    <row r="30" spans="1:4" ht="12.75" customHeight="1">
      <c r="A30" s="179"/>
    </row>
    <row r="31" spans="1:4">
      <c r="A31" s="179"/>
    </row>
    <row r="32" spans="1:4">
      <c r="A32" s="179"/>
    </row>
    <row r="33" spans="1:4">
      <c r="A33" s="179"/>
    </row>
    <row r="34" spans="1:4">
      <c r="A34" s="179"/>
    </row>
    <row r="35" spans="1:4">
      <c r="A35" s="179"/>
    </row>
    <row r="36" spans="1:4">
      <c r="A36" s="179"/>
    </row>
    <row r="37" spans="1:4">
      <c r="A37" s="179"/>
    </row>
    <row r="38" spans="1:4">
      <c r="A38" s="179"/>
    </row>
    <row r="39" spans="1:4">
      <c r="A39" s="179"/>
    </row>
    <row r="40" spans="1:4">
      <c r="A40" s="179"/>
    </row>
    <row r="41" spans="1:4">
      <c r="A41" s="179"/>
    </row>
    <row r="42" spans="1:4">
      <c r="A42" s="179"/>
    </row>
    <row r="43" spans="1:4">
      <c r="A43" s="179"/>
    </row>
    <row r="44" spans="1:4">
      <c r="A44" s="179"/>
    </row>
    <row r="45" spans="1:4" ht="26.25" customHeight="1">
      <c r="A45" s="179"/>
    </row>
    <row r="46" spans="1:4">
      <c r="A46" s="179"/>
    </row>
    <row r="47" spans="1:4" s="198" customFormat="1">
      <c r="A47" s="179"/>
      <c r="B47" s="19"/>
      <c r="C47" s="19"/>
      <c r="D47" s="19"/>
    </row>
    <row r="48" spans="1:4" s="198" customFormat="1">
      <c r="A48" s="179"/>
      <c r="B48" s="19"/>
      <c r="C48" s="19"/>
      <c r="D48" s="19"/>
    </row>
    <row r="49" spans="1:4">
      <c r="A49" s="179"/>
    </row>
    <row r="50" spans="1:4">
      <c r="A50" s="179"/>
    </row>
    <row r="51" spans="1:4">
      <c r="A51" s="179"/>
    </row>
    <row r="52" spans="1:4">
      <c r="A52" s="179"/>
    </row>
    <row r="53" spans="1:4">
      <c r="A53" s="179"/>
    </row>
    <row r="54" spans="1:4">
      <c r="A54" s="179"/>
    </row>
    <row r="55" spans="1:4" ht="26.25" customHeight="1">
      <c r="A55" s="187"/>
    </row>
    <row r="56" spans="1:4">
      <c r="A56" s="188"/>
    </row>
    <row r="57" spans="1:4">
      <c r="A57" s="179"/>
    </row>
    <row r="58" spans="1:4">
      <c r="A58" s="179"/>
    </row>
    <row r="59" spans="1:4">
      <c r="A59" s="179"/>
    </row>
    <row r="60" spans="1:4" s="204" customFormat="1">
      <c r="A60" s="200"/>
      <c r="B60" s="19"/>
      <c r="C60" s="19"/>
      <c r="D60" s="19"/>
    </row>
    <row r="61" spans="1:4" s="204" customFormat="1">
      <c r="A61" s="200"/>
      <c r="B61" s="19"/>
      <c r="C61" s="19"/>
      <c r="D61" s="19"/>
    </row>
    <row r="62" spans="1:4" s="204" customFormat="1">
      <c r="A62" s="200"/>
      <c r="B62" s="19"/>
      <c r="C62" s="19"/>
      <c r="D62" s="19"/>
    </row>
    <row r="63" spans="1:4" s="204" customFormat="1">
      <c r="A63" s="200"/>
      <c r="B63" s="19"/>
      <c r="C63" s="19"/>
      <c r="D63" s="19"/>
    </row>
    <row r="64" spans="1:4" s="204" customFormat="1">
      <c r="A64" s="200"/>
      <c r="B64" s="19"/>
      <c r="C64" s="19"/>
      <c r="D64" s="19"/>
    </row>
    <row r="65" spans="1:4" s="204" customFormat="1">
      <c r="A65" s="200"/>
      <c r="B65" s="19"/>
      <c r="C65" s="19"/>
      <c r="D65" s="19"/>
    </row>
    <row r="66" spans="1:4" s="204" customFormat="1">
      <c r="A66" s="200"/>
      <c r="B66" s="19"/>
      <c r="C66" s="19"/>
      <c r="D66" s="19"/>
    </row>
    <row r="67" spans="1:4" s="204" customFormat="1">
      <c r="A67" s="200"/>
      <c r="B67" s="19"/>
      <c r="C67" s="19"/>
      <c r="D67" s="19"/>
    </row>
    <row r="68" spans="1:4" s="204" customFormat="1">
      <c r="A68" s="200"/>
      <c r="B68" s="19"/>
      <c r="C68" s="19"/>
      <c r="D68" s="19"/>
    </row>
    <row r="69" spans="1:4">
      <c r="A69" s="188"/>
    </row>
    <row r="70" spans="1:4">
      <c r="A70" s="37"/>
    </row>
    <row r="71" spans="1:4">
      <c r="A71" s="3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29</vt:i4>
      </vt:variant>
    </vt:vector>
  </HeadingPairs>
  <TitlesOfParts>
    <vt:vector size="29" baseType="lpstr">
      <vt:lpstr>Index</vt:lpstr>
      <vt:lpstr>EU OV1</vt:lpstr>
      <vt:lpstr>EU KM1</vt:lpstr>
      <vt:lpstr>EU CC1</vt:lpstr>
      <vt:lpstr>EU CCyB1</vt:lpstr>
      <vt:lpstr>EU CCyB2</vt:lpstr>
      <vt:lpstr>EU LR1 LRSum</vt:lpstr>
      <vt:lpstr>EU LR2 LRCom</vt:lpstr>
      <vt:lpstr>EU LR3 LRSpl</vt:lpstr>
      <vt:lpstr>EU LIQ1</vt:lpstr>
      <vt:lpstr>EU LIQ2</vt:lpstr>
      <vt:lpstr>EU CR1</vt:lpstr>
      <vt:lpstr>EU CR1-A</vt:lpstr>
      <vt:lpstr>EU CQ1</vt:lpstr>
      <vt:lpstr>EU CR3</vt:lpstr>
      <vt:lpstr>EU CR4</vt:lpstr>
      <vt:lpstr>EU CR5</vt:lpstr>
      <vt:lpstr>EU CR6</vt:lpstr>
      <vt:lpstr>EU CR7</vt:lpstr>
      <vt:lpstr>EU CR7-A</vt:lpstr>
      <vt:lpstr>EU CR8</vt:lpstr>
      <vt:lpstr>EU CCR1</vt:lpstr>
      <vt:lpstr>EU CCR2</vt:lpstr>
      <vt:lpstr>EU CCR3</vt:lpstr>
      <vt:lpstr>EU CCR4</vt:lpstr>
      <vt:lpstr>EU CCR5</vt:lpstr>
      <vt:lpstr>EU CCR8</vt:lpstr>
      <vt:lpstr>EU MR1</vt:lpstr>
      <vt:lpstr>IRRBB1</vt:lpstr>
    </vt:vector>
  </TitlesOfParts>
  <Company>Bankdata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Anette Thestrup</cp:lastModifiedBy>
  <cp:lastPrinted>2020-02-20T12:05:08Z</cp:lastPrinted>
  <dcterms:created xsi:type="dcterms:W3CDTF">2018-02-08T09:24:03Z</dcterms:created>
  <dcterms:modified xsi:type="dcterms:W3CDTF">2021-08-25T06:15:27Z</dcterms:modified>
</cp:coreProperties>
</file>